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rod.protected.ind\USER_VI1\user\ed6885\Desktop\"/>
    </mc:Choice>
  </mc:AlternateContent>
  <bookViews>
    <workbookView xWindow="0" yWindow="0" windowWidth="28800" windowHeight="12700"/>
  </bookViews>
  <sheets>
    <sheet name="Water Savings" sheetId="1" r:id="rId1"/>
    <sheet name="Entitlement Types" sheetId="2" r:id="rId2"/>
  </sheets>
  <definedNames>
    <definedName name="A" localSheetId="1">'Entitlement Types'!$A$1:$A$4</definedName>
    <definedName name="Approved">'Water Savings'!$N$1:$N$2</definedName>
    <definedName name="E">'Water Savings'!$N$1:$N$2</definedName>
    <definedName name="Entitlement" localSheetId="0">'Entitlement Types'!$A$1:$A$4</definedName>
    <definedName name="ET" localSheetId="0">'Entitlement Types'!$A$1:$A$4</definedName>
    <definedName name="_xlnm.Print_Area" localSheetId="0">'Water Savings'!$A$1:$L$94</definedName>
    <definedName name="Type_of_entitlement">'Water Savings'!$N$1:$N$2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4" i="1" l="1"/>
  <c r="J151" i="1" s="1"/>
  <c r="K151" i="1" s="1"/>
  <c r="G144" i="1"/>
  <c r="E144" i="1"/>
  <c r="D144" i="1"/>
  <c r="J143" i="1"/>
  <c r="H143" i="1"/>
  <c r="F143" i="1"/>
  <c r="H142" i="1"/>
  <c r="J142" i="1" s="1"/>
  <c r="F142" i="1"/>
  <c r="H141" i="1"/>
  <c r="J141" i="1" s="1"/>
  <c r="F141" i="1"/>
  <c r="H140" i="1"/>
  <c r="H144" i="1" s="1"/>
  <c r="I151" i="1" s="1"/>
  <c r="F140" i="1"/>
  <c r="F144" i="1" s="1"/>
  <c r="J131" i="1"/>
  <c r="I124" i="1"/>
  <c r="G124" i="1"/>
  <c r="E124" i="1"/>
  <c r="D124" i="1"/>
  <c r="H123" i="1"/>
  <c r="J123" i="1" s="1"/>
  <c r="F123" i="1"/>
  <c r="H122" i="1"/>
  <c r="J122" i="1" s="1"/>
  <c r="F122" i="1"/>
  <c r="F124" i="1" s="1"/>
  <c r="H121" i="1"/>
  <c r="J121" i="1" s="1"/>
  <c r="F121" i="1"/>
  <c r="J120" i="1"/>
  <c r="H120" i="1"/>
  <c r="F120" i="1"/>
  <c r="J140" i="1" l="1"/>
  <c r="J144" i="1"/>
  <c r="H124" i="1"/>
  <c r="I131" i="1" l="1"/>
  <c r="K131" i="1" s="1"/>
  <c r="J124" i="1"/>
  <c r="I104" i="1" l="1"/>
  <c r="J111" i="1" s="1"/>
  <c r="G104" i="1"/>
  <c r="E104" i="1"/>
  <c r="D104" i="1"/>
  <c r="H103" i="1"/>
  <c r="J103" i="1" s="1"/>
  <c r="F103" i="1"/>
  <c r="H102" i="1"/>
  <c r="J102" i="1" s="1"/>
  <c r="F102" i="1"/>
  <c r="H101" i="1"/>
  <c r="J101" i="1" s="1"/>
  <c r="F101" i="1"/>
  <c r="H100" i="1"/>
  <c r="J100" i="1" s="1"/>
  <c r="F100" i="1"/>
  <c r="F104" i="1" l="1"/>
  <c r="H104" i="1"/>
  <c r="I111" i="1" s="1"/>
  <c r="K111" i="1" s="1"/>
  <c r="I74" i="1"/>
  <c r="J61" i="1"/>
  <c r="J77" i="1"/>
  <c r="H77" i="1"/>
  <c r="F77" i="1"/>
  <c r="E77" i="1"/>
  <c r="C77" i="1"/>
  <c r="B77" i="1"/>
  <c r="I75" i="1"/>
  <c r="K75" i="1" s="1"/>
  <c r="I76" i="1"/>
  <c r="K76" i="1" s="1"/>
  <c r="I73" i="1"/>
  <c r="K73" i="1" s="1"/>
  <c r="G74" i="1"/>
  <c r="G75" i="1"/>
  <c r="G76" i="1"/>
  <c r="G73" i="1"/>
  <c r="I58" i="1"/>
  <c r="I59" i="1"/>
  <c r="I60" i="1"/>
  <c r="I57" i="1"/>
  <c r="H61" i="1"/>
  <c r="G61" i="1"/>
  <c r="D61" i="1"/>
  <c r="C61" i="1"/>
  <c r="B61" i="1"/>
  <c r="J44" i="1"/>
  <c r="H44" i="1"/>
  <c r="F44" i="1"/>
  <c r="E44" i="1"/>
  <c r="C44" i="1"/>
  <c r="B44" i="1"/>
  <c r="J10" i="1"/>
  <c r="H10" i="1"/>
  <c r="F10" i="1"/>
  <c r="E10" i="1"/>
  <c r="C10" i="1"/>
  <c r="B10" i="1"/>
  <c r="H27" i="1"/>
  <c r="J27" i="1"/>
  <c r="F27" i="1"/>
  <c r="E27" i="1"/>
  <c r="D27" i="1"/>
  <c r="C27" i="1"/>
  <c r="B27" i="1"/>
  <c r="J104" i="1" l="1"/>
  <c r="J90" i="1"/>
  <c r="G77" i="1"/>
  <c r="I77" i="1"/>
  <c r="K77" i="1" s="1"/>
  <c r="K74" i="1"/>
  <c r="I61" i="1"/>
  <c r="K61" i="1" s="1"/>
  <c r="I41" i="1"/>
  <c r="I42" i="1"/>
  <c r="I43" i="1"/>
  <c r="I40" i="1"/>
  <c r="G41" i="1"/>
  <c r="G42" i="1"/>
  <c r="G43" i="1"/>
  <c r="G40" i="1"/>
  <c r="I6" i="1"/>
  <c r="I7" i="1"/>
  <c r="I8" i="1"/>
  <c r="I9" i="1"/>
  <c r="I5" i="1"/>
  <c r="I23" i="1"/>
  <c r="I25" i="1"/>
  <c r="I26" i="1"/>
  <c r="G25" i="1"/>
  <c r="G26" i="1"/>
  <c r="G23" i="1"/>
  <c r="G6" i="1"/>
  <c r="G7" i="1"/>
  <c r="G8" i="1"/>
  <c r="G9" i="1"/>
  <c r="G5" i="1"/>
  <c r="K60" i="1"/>
  <c r="K59" i="1"/>
  <c r="K58" i="1"/>
  <c r="K57" i="1"/>
  <c r="G10" i="1" l="1"/>
  <c r="G44" i="1"/>
  <c r="I44" i="1"/>
  <c r="K44" i="1" s="1"/>
  <c r="G27" i="1"/>
  <c r="I10" i="1"/>
  <c r="K10" i="1" s="1"/>
  <c r="K41" i="1"/>
  <c r="K42" i="1"/>
  <c r="K43" i="1"/>
  <c r="K40" i="1"/>
  <c r="K6" i="1"/>
  <c r="K7" i="1"/>
  <c r="K8" i="1"/>
  <c r="K9" i="1"/>
  <c r="E24" i="1"/>
  <c r="F24" i="1"/>
  <c r="K23" i="1"/>
  <c r="K5" i="1"/>
  <c r="I24" i="1" l="1"/>
  <c r="I27" i="1" s="1"/>
  <c r="K27" i="1" s="1"/>
  <c r="G24" i="1"/>
  <c r="K25" i="1"/>
  <c r="K26" i="1"/>
  <c r="K24" i="1" l="1"/>
  <c r="I90" i="1"/>
  <c r="K90" i="1" s="1"/>
</calcChain>
</file>

<file path=xl/sharedStrings.xml><?xml version="1.0" encoding="utf-8"?>
<sst xmlns="http://schemas.openxmlformats.org/spreadsheetml/2006/main" count="290" uniqueCount="122">
  <si>
    <t>Appendix 7 - Water Savings Calculations</t>
  </si>
  <si>
    <t>High Security</t>
  </si>
  <si>
    <t>Various (as listed above)</t>
  </si>
  <si>
    <r>
      <rPr>
        <b/>
        <i/>
        <sz val="11"/>
        <color theme="1"/>
        <rFont val="Calibri"/>
        <family val="2"/>
        <scheme val="minor"/>
      </rPr>
      <t xml:space="preserve">Notes:
</t>
    </r>
    <r>
      <rPr>
        <sz val="11"/>
        <color theme="1"/>
        <rFont val="Calibri"/>
        <family val="2"/>
        <scheme val="minor"/>
      </rPr>
      <t>Different irrigation modernisation activities will target different components for water loss. This template was developed allow Applicants to submit the information in a consistent manner.</t>
    </r>
    <r>
      <rPr>
        <b/>
        <i/>
        <sz val="11"/>
        <color theme="1"/>
        <rFont val="Calibri"/>
        <family val="2"/>
        <scheme val="minor"/>
      </rPr>
      <t xml:space="preserve">
</t>
    </r>
    <r>
      <rPr>
        <sz val="11"/>
        <color theme="1"/>
        <rFont val="Calibri"/>
        <family val="2"/>
        <scheme val="minor"/>
      </rPr>
      <t>Applicants</t>
    </r>
    <r>
      <rPr>
        <b/>
        <i/>
        <sz val="11"/>
        <color theme="1"/>
        <rFont val="Calibri"/>
        <family val="2"/>
        <scheme val="minor"/>
      </rPr>
      <t xml:space="preserve"> </t>
    </r>
    <r>
      <rPr>
        <b/>
        <sz val="11"/>
        <color theme="1"/>
        <rFont val="Calibri"/>
        <family val="2"/>
        <scheme val="minor"/>
      </rPr>
      <t>must</t>
    </r>
    <r>
      <rPr>
        <sz val="11"/>
        <color theme="1"/>
        <rFont val="Calibri"/>
        <family val="2"/>
        <scheme val="minor"/>
      </rPr>
      <t xml:space="preserve"> use this template to calculate the anticipated water savings. 
Add rows as necessary, noting that you will need to adjust the sum formulas in the grey rows and columns if you insert additional rows.</t>
    </r>
    <r>
      <rPr>
        <b/>
        <i/>
        <sz val="11"/>
        <color theme="1"/>
        <rFont val="Calibri"/>
        <family val="2"/>
        <scheme val="minor"/>
      </rPr>
      <t xml:space="preserve">
</t>
    </r>
    <r>
      <rPr>
        <i/>
        <sz val="11"/>
        <color theme="1"/>
        <rFont val="Calibri"/>
        <family val="2"/>
        <scheme val="minor"/>
      </rPr>
      <t xml:space="preserve">The figures and text supplied in </t>
    </r>
    <r>
      <rPr>
        <i/>
        <sz val="11"/>
        <color rgb="FF0070C0"/>
        <rFont val="Calibri"/>
        <family val="2"/>
        <scheme val="minor"/>
      </rPr>
      <t xml:space="preserve">blue font </t>
    </r>
    <r>
      <rPr>
        <i/>
        <sz val="11"/>
        <color theme="1"/>
        <rFont val="Calibri"/>
        <family val="2"/>
        <scheme val="minor"/>
      </rPr>
      <t>are for illustrative purposes only. Applicants are required to enter data in the white columns only (please ensure you do not delete the formulas in the grey rows and columns). 
Please provide a summary of the methodology used for calculating the net water savings for each modernisation activity proposed, together with actual examples of the methodology.
Applicants must ensure that data supplied as part of their application is relevant and accurate.</t>
    </r>
  </si>
  <si>
    <t>Supplementary</t>
  </si>
  <si>
    <t>General Security</t>
  </si>
  <si>
    <t>Channel Lining Water Savings</t>
  </si>
  <si>
    <t>Conveyance</t>
  </si>
  <si>
    <t>Channel to be lined
(i.e. Main 1, Lateral 2, etc)</t>
  </si>
  <si>
    <t>Total length
(Km)</t>
  </si>
  <si>
    <t>Proposed lining area (Km)</t>
  </si>
  <si>
    <t>Liner
Material</t>
  </si>
  <si>
    <t>Average Annual Seepage Losses (ML)</t>
  </si>
  <si>
    <t>Average Annual Leakage Losses (ML)</t>
  </si>
  <si>
    <t>Total losses
(ML)</t>
  </si>
  <si>
    <t>Estimated long term water loss reduction factor
(i.e. 85%)</t>
  </si>
  <si>
    <r>
      <t>Estimated Volume of Savings</t>
    </r>
    <r>
      <rPr>
        <b/>
        <sz val="11"/>
        <color rgb="FFFF0000"/>
        <rFont val="Calibri"/>
        <family val="2"/>
        <scheme val="minor"/>
      </rPr>
      <t xml:space="preserve">* </t>
    </r>
    <r>
      <rPr>
        <b/>
        <sz val="11"/>
        <color theme="1"/>
        <rFont val="Calibri"/>
        <family val="2"/>
        <scheme val="minor"/>
      </rPr>
      <t>(ML)</t>
    </r>
  </si>
  <si>
    <t>Cwth Share of Savings (ML)</t>
  </si>
  <si>
    <t>Cwth Share of Savings (%)</t>
  </si>
  <si>
    <r>
      <t xml:space="preserve">Type of entitlement
</t>
    </r>
    <r>
      <rPr>
        <sz val="10"/>
        <color theme="1"/>
        <rFont val="Calibri"/>
        <family val="2"/>
        <scheme val="minor"/>
      </rPr>
      <t>(Select)</t>
    </r>
  </si>
  <si>
    <t>Main 1</t>
  </si>
  <si>
    <t>Clay</t>
  </si>
  <si>
    <t>Lateral 1</t>
  </si>
  <si>
    <t>Concrete</t>
  </si>
  <si>
    <t>Lateral 2</t>
  </si>
  <si>
    <t>EPDM</t>
  </si>
  <si>
    <t>Lateral 3</t>
  </si>
  <si>
    <t>HDPE</t>
  </si>
  <si>
    <t>Insert more rows if required</t>
  </si>
  <si>
    <t>Specify other</t>
  </si>
  <si>
    <t>TOTAL Channel Lining</t>
  </si>
  <si>
    <r>
      <rPr>
        <b/>
        <sz val="11"/>
        <color rgb="FFFF0000"/>
        <rFont val="Calibri"/>
        <family val="2"/>
        <scheme val="minor"/>
      </rPr>
      <t>*</t>
    </r>
    <r>
      <rPr>
        <b/>
        <sz val="11"/>
        <color theme="1"/>
        <rFont val="Calibri"/>
        <family val="2"/>
        <scheme val="minor"/>
      </rPr>
      <t>WS</t>
    </r>
    <r>
      <rPr>
        <b/>
        <vertAlign val="subscript"/>
        <sz val="11"/>
        <color theme="1"/>
        <rFont val="Calibri"/>
        <family val="2"/>
        <scheme val="minor"/>
      </rPr>
      <t>lining</t>
    </r>
    <r>
      <rPr>
        <b/>
        <sz val="11"/>
        <color theme="1"/>
        <rFont val="Calibri"/>
        <family val="2"/>
        <scheme val="minor"/>
      </rPr>
      <t xml:space="preserve"> = 0.85 x (S + L)</t>
    </r>
  </si>
  <si>
    <t>Where:</t>
  </si>
  <si>
    <r>
      <t>WS</t>
    </r>
    <r>
      <rPr>
        <vertAlign val="subscript"/>
        <sz val="11"/>
        <color theme="1"/>
        <rFont val="Calibri"/>
        <family val="2"/>
        <scheme val="minor"/>
      </rPr>
      <t>lining</t>
    </r>
    <r>
      <rPr>
        <sz val="11"/>
        <color theme="1"/>
        <rFont val="Calibri"/>
        <family val="2"/>
        <scheme val="minor"/>
      </rPr>
      <t xml:space="preserve"> = average water savings for channel lining (ML)</t>
    </r>
  </si>
  <si>
    <t>S= average annual Seepage losses (ML)</t>
  </si>
  <si>
    <t>L = average annual Leakage losses (ML)</t>
  </si>
  <si>
    <t>0.85 = estimated long term water loss reduction factor of 85% (Applicants should change this figure depending on the liner technology proposed)</t>
  </si>
  <si>
    <t xml:space="preserve">Summary of the methodology used for calculating the net water savings for 'channel lining', including actual examples of the methodology. </t>
  </si>
  <si>
    <t>Adjust row size to fit text as necessary</t>
  </si>
  <si>
    <t>Channel Rationalisation Water Savings</t>
  </si>
  <si>
    <t>Channel to be rationalised
(i.e. Main 1, Lateral 2, etc)</t>
  </si>
  <si>
    <t>Proposed rationalisation (Km)</t>
  </si>
  <si>
    <t>No. Properties serviced</t>
  </si>
  <si>
    <r>
      <t>Average
Annual Fixed Losses</t>
    </r>
    <r>
      <rPr>
        <b/>
        <vertAlign val="superscript"/>
        <sz val="11"/>
        <color rgb="FFFF0000"/>
        <rFont val="Calibri"/>
        <family val="2"/>
        <scheme val="minor"/>
      </rPr>
      <t>1</t>
    </r>
    <r>
      <rPr>
        <b/>
        <sz val="11"/>
        <color theme="1"/>
        <rFont val="Calibri"/>
        <family val="2"/>
        <scheme val="minor"/>
      </rPr>
      <t xml:space="preserve"> (ML)</t>
    </r>
  </si>
  <si>
    <r>
      <t>Average Annual
Variable Losses</t>
    </r>
    <r>
      <rPr>
        <b/>
        <vertAlign val="superscript"/>
        <sz val="11"/>
        <color rgb="FFFF0000"/>
        <rFont val="Calibri"/>
        <family val="2"/>
        <scheme val="minor"/>
      </rPr>
      <t>2</t>
    </r>
    <r>
      <rPr>
        <b/>
        <sz val="11"/>
        <color theme="1"/>
        <rFont val="Calibri"/>
        <family val="2"/>
        <scheme val="minor"/>
      </rPr>
      <t xml:space="preserve"> (ML)</t>
    </r>
  </si>
  <si>
    <t>Estimated long term water loss reduction factor
(i.e. 100%)</t>
  </si>
  <si>
    <r>
      <t>Estimated Volume of  Savings</t>
    </r>
    <r>
      <rPr>
        <b/>
        <sz val="11"/>
        <color rgb="FFFF0000"/>
        <rFont val="Calibri"/>
        <family val="2"/>
        <scheme val="minor"/>
      </rPr>
      <t>*</t>
    </r>
    <r>
      <rPr>
        <b/>
        <sz val="11"/>
        <color theme="1"/>
        <rFont val="Calibri"/>
        <family val="2"/>
        <scheme val="minor"/>
      </rPr>
      <t xml:space="preserve">
(ML)</t>
    </r>
  </si>
  <si>
    <r>
      <t xml:space="preserve">Type of entitlement
</t>
    </r>
    <r>
      <rPr>
        <sz val="10"/>
        <color theme="1"/>
        <rFont val="Calibri"/>
        <family val="2"/>
        <scheme val="minor"/>
      </rPr>
      <t>(Select from list)</t>
    </r>
  </si>
  <si>
    <t>Main 2</t>
  </si>
  <si>
    <t>Lateral 4</t>
  </si>
  <si>
    <t>Lateral 5</t>
  </si>
  <si>
    <t>TOTAL Channel Rationalisation</t>
  </si>
  <si>
    <r>
      <rPr>
        <b/>
        <sz val="11"/>
        <color rgb="FFFF0000"/>
        <rFont val="Calibri"/>
        <family val="2"/>
        <scheme val="minor"/>
      </rPr>
      <t>*</t>
    </r>
    <r>
      <rPr>
        <b/>
        <sz val="11"/>
        <color theme="1"/>
        <rFont val="Calibri"/>
        <family val="2"/>
        <scheme val="minor"/>
      </rPr>
      <t>WS</t>
    </r>
    <r>
      <rPr>
        <b/>
        <vertAlign val="subscript"/>
        <sz val="11"/>
        <color theme="1"/>
        <rFont val="Calibri"/>
        <family val="2"/>
        <scheme val="minor"/>
      </rPr>
      <t>rationalisation</t>
    </r>
    <r>
      <rPr>
        <b/>
        <sz val="11"/>
        <color theme="1"/>
        <rFont val="Calibri"/>
        <family val="2"/>
        <scheme val="minor"/>
      </rPr>
      <t xml:space="preserve"> = 1.0 x (F + V)</t>
    </r>
  </si>
  <si>
    <r>
      <t>WS</t>
    </r>
    <r>
      <rPr>
        <vertAlign val="subscript"/>
        <sz val="11"/>
        <color theme="1"/>
        <rFont val="Calibri"/>
        <family val="2"/>
        <scheme val="minor"/>
      </rPr>
      <t>rationalisation</t>
    </r>
    <r>
      <rPr>
        <sz val="11"/>
        <color theme="1"/>
        <rFont val="Calibri"/>
        <family val="2"/>
        <scheme val="minor"/>
      </rPr>
      <t xml:space="preserve"> = average water savings for channel rationalisation (ML)</t>
    </r>
  </si>
  <si>
    <t>F = average annual Fixed losses (ML)</t>
  </si>
  <si>
    <t>V = average annual Variable losses (ML)</t>
  </si>
  <si>
    <t>1.0 = estimated long term water loss reduction factor (where no alternative supply is being provided, channel rationalisation should reduce all components by 100%)</t>
  </si>
  <si>
    <t xml:space="preserve">Summary of the methodology used for calculating the net water savings for 'channel rationalisation', including actual examples of the methodology. </t>
  </si>
  <si>
    <t>Channel Automation Savings</t>
  </si>
  <si>
    <t>Channel System</t>
  </si>
  <si>
    <t>No. Channel Regulators</t>
  </si>
  <si>
    <t>Automation Technology</t>
  </si>
  <si>
    <r>
      <t>Average Annual
Fixed Losses</t>
    </r>
    <r>
      <rPr>
        <b/>
        <vertAlign val="superscript"/>
        <sz val="11"/>
        <color rgb="FFFF0000"/>
        <rFont val="Calibri"/>
        <family val="2"/>
        <scheme val="minor"/>
      </rPr>
      <t>1</t>
    </r>
    <r>
      <rPr>
        <b/>
        <sz val="11"/>
        <color theme="1"/>
        <rFont val="Calibri"/>
        <family val="2"/>
        <scheme val="minor"/>
      </rPr>
      <t xml:space="preserve"> (ML)</t>
    </r>
  </si>
  <si>
    <r>
      <t>Average Annual
Variable</t>
    </r>
    <r>
      <rPr>
        <b/>
        <vertAlign val="superscript"/>
        <sz val="11"/>
        <color rgb="FFFF0000"/>
        <rFont val="Calibri"/>
        <family val="2"/>
        <scheme val="minor"/>
      </rPr>
      <t>2</t>
    </r>
    <r>
      <rPr>
        <b/>
        <sz val="11"/>
        <color theme="1"/>
        <rFont val="Calibri"/>
        <family val="2"/>
        <scheme val="minor"/>
      </rPr>
      <t xml:space="preserve"> Losses (ML)</t>
    </r>
  </si>
  <si>
    <r>
      <t>Estimated Volume of Savings</t>
    </r>
    <r>
      <rPr>
        <b/>
        <sz val="11"/>
        <color rgb="FFFF0000"/>
        <rFont val="Calibri"/>
        <family val="2"/>
        <scheme val="minor"/>
      </rPr>
      <t>*</t>
    </r>
    <r>
      <rPr>
        <b/>
        <sz val="11"/>
        <color theme="1"/>
        <rFont val="Calibri"/>
        <family val="2"/>
        <scheme val="minor"/>
      </rPr>
      <t xml:space="preserve"> (ML)</t>
    </r>
  </si>
  <si>
    <t>Main 3</t>
  </si>
  <si>
    <t>Supplier or Type</t>
  </si>
  <si>
    <t>Lateral 6</t>
  </si>
  <si>
    <t>Lateral 7</t>
  </si>
  <si>
    <t>TOTAL Channel Automation</t>
  </si>
  <si>
    <t>As above</t>
  </si>
  <si>
    <r>
      <rPr>
        <b/>
        <sz val="11"/>
        <color rgb="FFFF0000"/>
        <rFont val="Calibri"/>
        <family val="2"/>
        <scheme val="minor"/>
      </rPr>
      <t>*</t>
    </r>
    <r>
      <rPr>
        <b/>
        <sz val="11"/>
        <color theme="1"/>
        <rFont val="Calibri"/>
        <family val="2"/>
        <scheme val="minor"/>
      </rPr>
      <t>WS</t>
    </r>
    <r>
      <rPr>
        <b/>
        <vertAlign val="subscript"/>
        <sz val="11"/>
        <color theme="1"/>
        <rFont val="Calibri"/>
        <family val="2"/>
        <scheme val="minor"/>
      </rPr>
      <t>automation</t>
    </r>
    <r>
      <rPr>
        <b/>
        <sz val="11"/>
        <color theme="1"/>
        <rFont val="Calibri"/>
        <family val="2"/>
        <scheme val="minor"/>
      </rPr>
      <t xml:space="preserve"> = 1.0 x (F + V)</t>
    </r>
  </si>
  <si>
    <r>
      <t>WS</t>
    </r>
    <r>
      <rPr>
        <vertAlign val="subscript"/>
        <sz val="11"/>
        <color theme="1"/>
        <rFont val="Calibri"/>
        <family val="2"/>
        <scheme val="minor"/>
      </rPr>
      <t>automation</t>
    </r>
    <r>
      <rPr>
        <sz val="11"/>
        <color theme="1"/>
        <rFont val="Calibri"/>
        <family val="2"/>
        <scheme val="minor"/>
      </rPr>
      <t xml:space="preserve"> = average water savings for automation (ML)</t>
    </r>
  </si>
  <si>
    <t>1.0 = estimated long term water loss reduction factor</t>
  </si>
  <si>
    <t xml:space="preserve">Summary of the methodology used for calculating the net water savings for 'channel automation', including actual examples of the methodology. </t>
  </si>
  <si>
    <t>Channel Metering Savings</t>
  </si>
  <si>
    <t>Existing no. metered outlets</t>
  </si>
  <si>
    <t>Existing no. unmetered outlets</t>
  </si>
  <si>
    <t>No. meters to be installed</t>
  </si>
  <si>
    <t>Existing
meter type</t>
  </si>
  <si>
    <t>Proposed metering technology</t>
  </si>
  <si>
    <t>Average Annual Metering Error Losses (ML)</t>
  </si>
  <si>
    <t>Main 4</t>
  </si>
  <si>
    <t>Dethridge</t>
  </si>
  <si>
    <t>MagFlo</t>
  </si>
  <si>
    <t>Lateral 8</t>
  </si>
  <si>
    <t>Lateral 9</t>
  </si>
  <si>
    <t>TOTAL Metering</t>
  </si>
  <si>
    <r>
      <rPr>
        <b/>
        <sz val="11"/>
        <color rgb="FFFF0000"/>
        <rFont val="Calibri"/>
        <family val="2"/>
        <scheme val="minor"/>
      </rPr>
      <t>*</t>
    </r>
    <r>
      <rPr>
        <b/>
        <sz val="11"/>
        <color theme="1"/>
        <rFont val="Calibri"/>
        <family val="2"/>
        <scheme val="minor"/>
      </rPr>
      <t>WS</t>
    </r>
    <r>
      <rPr>
        <b/>
        <vertAlign val="subscript"/>
        <sz val="11"/>
        <color theme="1"/>
        <rFont val="Calibri"/>
        <family val="2"/>
        <scheme val="minor"/>
      </rPr>
      <t>metering</t>
    </r>
    <r>
      <rPr>
        <b/>
        <sz val="11"/>
        <color theme="1"/>
        <rFont val="Calibri"/>
        <family val="2"/>
        <scheme val="minor"/>
      </rPr>
      <t xml:space="preserve"> = 1.0 x ME</t>
    </r>
  </si>
  <si>
    <r>
      <t>WS</t>
    </r>
    <r>
      <rPr>
        <vertAlign val="subscript"/>
        <sz val="11"/>
        <color theme="1"/>
        <rFont val="Calibri"/>
        <family val="2"/>
        <scheme val="minor"/>
      </rPr>
      <t>metering</t>
    </r>
    <r>
      <rPr>
        <sz val="11"/>
        <color theme="1"/>
        <rFont val="Calibri"/>
        <family val="2"/>
        <scheme val="minor"/>
      </rPr>
      <t xml:space="preserve"> = average water savings for metering (ML)</t>
    </r>
  </si>
  <si>
    <t>ME = average annual Metering Error losses</t>
  </si>
  <si>
    <t xml:space="preserve">Summary of the methodology used for calculating the net water savings for 'channel metering', including actual examples of the methodology. </t>
  </si>
  <si>
    <t>Channel Pipeline example</t>
  </si>
  <si>
    <t>Pipeline length (Km)</t>
  </si>
  <si>
    <t>Pipeline Type</t>
  </si>
  <si>
    <t>Estimated Volume of Savings(ML)</t>
  </si>
  <si>
    <t>Main 5</t>
  </si>
  <si>
    <t>Pumped, PE</t>
  </si>
  <si>
    <t>Lateral 10</t>
  </si>
  <si>
    <t>Gravity, PE</t>
  </si>
  <si>
    <t>Lateral 11</t>
  </si>
  <si>
    <t>D&amp;S, PVC</t>
  </si>
  <si>
    <t>TOTAL Channel Pipeline</t>
  </si>
  <si>
    <r>
      <rPr>
        <b/>
        <sz val="11"/>
        <color rgb="FFFF0000"/>
        <rFont val="Calibri"/>
        <family val="2"/>
        <scheme val="minor"/>
      </rPr>
      <t>*</t>
    </r>
    <r>
      <rPr>
        <b/>
        <sz val="11"/>
        <color theme="1"/>
        <rFont val="Calibri"/>
        <family val="2"/>
        <scheme val="minor"/>
      </rPr>
      <t>WS</t>
    </r>
    <r>
      <rPr>
        <b/>
        <vertAlign val="subscript"/>
        <sz val="11"/>
        <color theme="1"/>
        <rFont val="Calibri"/>
        <family val="2"/>
        <scheme val="minor"/>
      </rPr>
      <t>pipeline</t>
    </r>
    <r>
      <rPr>
        <b/>
        <sz val="11"/>
        <color theme="1"/>
        <rFont val="Calibri"/>
        <family val="2"/>
        <scheme val="minor"/>
      </rPr>
      <t xml:space="preserve"> = 1.0 x (F + V)</t>
    </r>
  </si>
  <si>
    <r>
      <t>WS</t>
    </r>
    <r>
      <rPr>
        <vertAlign val="subscript"/>
        <sz val="11"/>
        <color theme="1"/>
        <rFont val="Calibri"/>
        <family val="2"/>
        <scheme val="minor"/>
      </rPr>
      <t>pipeline</t>
    </r>
    <r>
      <rPr>
        <sz val="11"/>
        <color theme="1"/>
        <rFont val="Calibri"/>
        <family val="2"/>
        <scheme val="minor"/>
      </rPr>
      <t xml:space="preserve"> = average water savings for pipeline system (ML)</t>
    </r>
  </si>
  <si>
    <t xml:space="preserve">Summary of the methodology used for calculating the net water savings for 'channel pipeline', including actual examples of the methodology. </t>
  </si>
  <si>
    <t>TOTAL ESTIMATED WATER SAVINGS FROM ALL PROPOSED ACTIVITIES</t>
  </si>
  <si>
    <t>TOTAL 
Estimated Volume of Savings(ML)</t>
  </si>
  <si>
    <t>TOTAL Cwth Share of Savings (ML)</t>
  </si>
  <si>
    <r>
      <rPr>
        <b/>
        <vertAlign val="superscript"/>
        <sz val="11"/>
        <color rgb="FFFF0000"/>
        <rFont val="Calibri"/>
        <family val="2"/>
        <scheme val="minor"/>
      </rPr>
      <t>1</t>
    </r>
    <r>
      <rPr>
        <sz val="11"/>
        <color theme="1"/>
        <rFont val="Calibri"/>
        <family val="2"/>
        <scheme val="minor"/>
      </rPr>
      <t>Average fixed losses from evaporation, seepage, leakage</t>
    </r>
  </si>
  <si>
    <r>
      <rPr>
        <b/>
        <vertAlign val="superscript"/>
        <sz val="11"/>
        <color rgb="FFFF0000"/>
        <rFont val="Calibri"/>
        <family val="2"/>
        <scheme val="minor"/>
      </rPr>
      <t>2</t>
    </r>
    <r>
      <rPr>
        <sz val="11"/>
        <color theme="1"/>
        <rFont val="Calibri"/>
        <family val="2"/>
        <scheme val="minor"/>
      </rPr>
      <t>Average variable losses from operations overspills, outfalls, escapes, metering errors, unmetered use, unauthorised use (theft)</t>
    </r>
  </si>
  <si>
    <t>Source: GHD Technical Manual May 2011</t>
  </si>
  <si>
    <t xml:space="preserve">Industrial or Mining </t>
  </si>
  <si>
    <t>Project Location</t>
  </si>
  <si>
    <t>Project Type</t>
  </si>
  <si>
    <t>Infrastucture Upgraded</t>
  </si>
  <si>
    <t xml:space="preserve">Describe project location </t>
  </si>
  <si>
    <t xml:space="preserve">Describe the methodology used for calculating the net water savings for 'channel pipeline', including actual examples of the methodology. </t>
  </si>
  <si>
    <t>Urban</t>
  </si>
  <si>
    <t xml:space="preserve">Describe the methodology used for calculating the net water savings for 'urban', including actual examples of the methodology. </t>
  </si>
  <si>
    <t>Other</t>
  </si>
  <si>
    <t xml:space="preserve">Describe the methodology used for calculating the net water savings for 'other', including actual examples of the methodology.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</si>
</sst>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1"/>
      <color theme="1"/>
      <name val="Calibri"/>
      <family val="2"/>
      <scheme val="minor"/>
    </font>
    <font>
      <vertAlign val="subscript"/>
      <sz val="11"/>
      <color theme="1"/>
      <name val="Calibri"/>
      <family val="2"/>
      <scheme val="minor"/>
    </font>
    <font>
      <b/>
      <vertAlign val="subscript"/>
      <sz val="11"/>
      <color theme="1"/>
      <name val="Calibri"/>
      <family val="2"/>
      <scheme val="minor"/>
    </font>
    <font>
      <b/>
      <sz val="11"/>
      <color rgb="FFFF0000"/>
      <name val="Calibri"/>
      <family val="2"/>
      <scheme val="minor"/>
    </font>
    <font>
      <b/>
      <vertAlign val="superscript"/>
      <sz val="11"/>
      <color rgb="FFFF0000"/>
      <name val="Calibri"/>
      <family val="2"/>
      <scheme val="minor"/>
    </font>
    <font>
      <b/>
      <sz val="14"/>
      <color theme="1"/>
      <name val="Calibri"/>
      <family val="2"/>
      <scheme val="minor"/>
    </font>
    <font>
      <sz val="10"/>
      <color theme="1"/>
      <name val="Calibri"/>
      <family val="2"/>
      <scheme val="minor"/>
    </font>
    <font>
      <b/>
      <sz val="10"/>
      <color theme="1"/>
      <name val="Arial"/>
      <family val="2"/>
    </font>
    <font>
      <i/>
      <sz val="11"/>
      <color theme="1"/>
      <name val="Calibri"/>
      <family val="2"/>
      <scheme val="minor"/>
    </font>
    <font>
      <i/>
      <sz val="11"/>
      <color rgb="FF0070C0"/>
      <name val="Calibri"/>
      <family val="2"/>
      <scheme val="minor"/>
    </font>
    <font>
      <i/>
      <sz val="10"/>
      <color rgb="FF0070C0"/>
      <name val="Arial"/>
      <family val="2"/>
    </font>
    <font>
      <b/>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hair">
        <color auto="1"/>
      </left>
      <right style="hair">
        <color auto="1"/>
      </right>
      <top style="hair">
        <color auto="1"/>
      </top>
      <bottom/>
      <diagonal/>
    </border>
    <border>
      <left style="thin">
        <color auto="1"/>
      </left>
      <right/>
      <top/>
      <bottom/>
      <diagonal/>
    </border>
    <border>
      <left style="hair">
        <color auto="1"/>
      </left>
      <right style="hair">
        <color auto="1"/>
      </right>
      <top/>
      <bottom/>
      <diagonal/>
    </border>
    <border>
      <left/>
      <right/>
      <top style="thin">
        <color auto="1"/>
      </top>
      <bottom style="hair">
        <color auto="1"/>
      </bottom>
      <diagonal/>
    </border>
    <border>
      <left style="hair">
        <color auto="1"/>
      </left>
      <right/>
      <top style="hair">
        <color auto="1"/>
      </top>
      <bottom style="hair">
        <color auto="1"/>
      </bottom>
      <diagonal/>
    </border>
    <border>
      <left/>
      <right/>
      <top style="thin">
        <color auto="1"/>
      </top>
      <bottom/>
      <diagonal/>
    </border>
    <border>
      <left style="thin">
        <color auto="1"/>
      </left>
      <right style="hair">
        <color auto="1"/>
      </right>
      <top style="hair">
        <color auto="1"/>
      </top>
      <bottom style="hair">
        <color auto="1"/>
      </bottom>
      <diagonal/>
    </border>
    <border>
      <left style="hair">
        <color auto="1"/>
      </left>
      <right/>
      <top style="hair">
        <color auto="1"/>
      </top>
      <bottom/>
      <diagonal/>
    </border>
    <border>
      <left style="thin">
        <color auto="1"/>
      </left>
      <right style="hair">
        <color auto="1"/>
      </right>
      <top style="hair">
        <color auto="1"/>
      </top>
      <bottom style="thin">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top/>
      <bottom style="thin">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80">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Fill="1"/>
    <xf numFmtId="0" fontId="0" fillId="0" borderId="0" xfId="0"/>
    <xf numFmtId="0" fontId="1" fillId="0" borderId="1" xfId="0" applyFont="1" applyFill="1" applyBorder="1" applyAlignment="1">
      <alignment horizontal="center" wrapText="1"/>
    </xf>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6" xfId="0" applyFont="1" applyBorder="1" applyAlignment="1">
      <alignment horizontal="center" wrapText="1"/>
    </xf>
    <xf numFmtId="0" fontId="1" fillId="0" borderId="13" xfId="0" applyFont="1" applyBorder="1" applyAlignment="1">
      <alignment horizontal="center" wrapText="1"/>
    </xf>
    <xf numFmtId="0" fontId="1" fillId="0" borderId="0" xfId="0" applyFont="1" applyFill="1"/>
    <xf numFmtId="9" fontId="0" fillId="2" borderId="2" xfId="0" applyNumberFormat="1" applyFill="1" applyBorder="1" applyAlignment="1">
      <alignment horizontal="center"/>
    </xf>
    <xf numFmtId="0" fontId="6" fillId="0" borderId="0" xfId="0" applyFont="1" applyAlignment="1">
      <alignment horizontal="left" vertical="top"/>
    </xf>
    <xf numFmtId="0" fontId="1" fillId="0" borderId="0" xfId="0" applyFont="1" applyAlignment="1">
      <alignment horizontal="left" vertical="top"/>
    </xf>
    <xf numFmtId="0" fontId="1" fillId="0" borderId="0" xfId="0" applyFont="1" applyFill="1" applyAlignment="1">
      <alignment horizontal="left" vertical="top"/>
    </xf>
    <xf numFmtId="0" fontId="0" fillId="0" borderId="11" xfId="0" applyFill="1" applyBorder="1" applyAlignment="1">
      <alignment horizontal="left" vertical="top"/>
    </xf>
    <xf numFmtId="0" fontId="0" fillId="0" borderId="0" xfId="0" applyFill="1" applyBorder="1" applyAlignment="1">
      <alignment horizontal="left" vertical="top"/>
    </xf>
    <xf numFmtId="0" fontId="0" fillId="0" borderId="12" xfId="0" applyFill="1" applyBorder="1" applyAlignment="1">
      <alignment horizontal="left" vertical="top"/>
    </xf>
    <xf numFmtId="0" fontId="1" fillId="0" borderId="7" xfId="0" applyFont="1" applyBorder="1" applyAlignment="1">
      <alignment horizontal="left" wrapText="1"/>
    </xf>
    <xf numFmtId="9" fontId="0" fillId="2" borderId="10" xfId="0" applyNumberFormat="1" applyFill="1" applyBorder="1" applyAlignment="1">
      <alignment horizontal="center"/>
    </xf>
    <xf numFmtId="0" fontId="0" fillId="0" borderId="0" xfId="0" applyBorder="1" applyAlignment="1">
      <alignment horizontal="left" vertical="top"/>
    </xf>
    <xf numFmtId="0" fontId="0" fillId="0" borderId="16" xfId="0" applyBorder="1" applyAlignment="1">
      <alignment horizontal="left" vertical="top"/>
    </xf>
    <xf numFmtId="3" fontId="0" fillId="2" borderId="2" xfId="0" applyNumberFormat="1" applyFill="1" applyBorder="1" applyAlignment="1">
      <alignment horizontal="center" vertical="top"/>
    </xf>
    <xf numFmtId="3" fontId="0" fillId="2" borderId="10" xfId="0" applyNumberFormat="1" applyFill="1" applyBorder="1" applyAlignment="1">
      <alignment horizontal="center" vertical="top"/>
    </xf>
    <xf numFmtId="9" fontId="0" fillId="2" borderId="2" xfId="0" applyNumberFormat="1" applyFill="1" applyBorder="1" applyAlignment="1">
      <alignment horizontal="center" vertical="top"/>
    </xf>
    <xf numFmtId="9" fontId="0" fillId="2" borderId="10" xfId="0" applyNumberFormat="1" applyFill="1" applyBorder="1" applyAlignment="1">
      <alignment horizontal="center" vertical="top"/>
    </xf>
    <xf numFmtId="0" fontId="1" fillId="2" borderId="18" xfId="0" applyFont="1" applyFill="1" applyBorder="1" applyAlignment="1">
      <alignment horizontal="left" vertical="top"/>
    </xf>
    <xf numFmtId="3" fontId="1" fillId="2" borderId="4" xfId="0" applyNumberFormat="1" applyFont="1" applyFill="1" applyBorder="1" applyAlignment="1">
      <alignment horizontal="center" vertical="top"/>
    </xf>
    <xf numFmtId="0" fontId="1" fillId="2" borderId="4" xfId="0" applyFont="1" applyFill="1" applyBorder="1" applyAlignment="1">
      <alignment horizontal="left" vertical="top"/>
    </xf>
    <xf numFmtId="164" fontId="1" fillId="2" borderId="4" xfId="0" applyNumberFormat="1" applyFont="1" applyFill="1" applyBorder="1" applyAlignment="1">
      <alignment horizontal="center" vertical="top"/>
    </xf>
    <xf numFmtId="9" fontId="1" fillId="2" borderId="4" xfId="0" applyNumberFormat="1" applyFont="1" applyFill="1" applyBorder="1" applyAlignment="1">
      <alignment horizontal="center" vertical="top"/>
    </xf>
    <xf numFmtId="0" fontId="8" fillId="2" borderId="5" xfId="0" applyFont="1" applyFill="1" applyBorder="1" applyAlignment="1">
      <alignment horizontal="left" vertical="top" wrapText="1"/>
    </xf>
    <xf numFmtId="164" fontId="1" fillId="2" borderId="4" xfId="0" applyNumberFormat="1" applyFont="1" applyFill="1" applyBorder="1" applyAlignment="1">
      <alignment horizontal="center" vertical="center"/>
    </xf>
    <xf numFmtId="164" fontId="1" fillId="2" borderId="4" xfId="0" applyNumberFormat="1" applyFont="1" applyFill="1" applyBorder="1" applyAlignment="1">
      <alignment horizontal="left" vertical="top"/>
    </xf>
    <xf numFmtId="9" fontId="1" fillId="2" borderId="4" xfId="0" applyNumberFormat="1" applyFont="1" applyFill="1" applyBorder="1" applyAlignment="1">
      <alignment horizontal="center"/>
    </xf>
    <xf numFmtId="0" fontId="1" fillId="0" borderId="15" xfId="0" applyFont="1" applyFill="1" applyBorder="1" applyAlignment="1">
      <alignment horizontal="left" vertical="top"/>
    </xf>
    <xf numFmtId="0" fontId="0" fillId="0" borderId="21" xfId="0" applyFill="1" applyBorder="1" applyAlignment="1">
      <alignment horizontal="left" vertical="top"/>
    </xf>
    <xf numFmtId="0" fontId="1" fillId="0" borderId="22" xfId="0" applyFont="1" applyBorder="1" applyAlignment="1">
      <alignment horizontal="left" vertical="top"/>
    </xf>
    <xf numFmtId="0" fontId="1" fillId="2" borderId="2" xfId="0" applyFont="1" applyFill="1" applyBorder="1" applyAlignment="1">
      <alignment horizontal="center" wrapText="1"/>
    </xf>
    <xf numFmtId="3" fontId="1" fillId="2" borderId="2" xfId="0" applyNumberFormat="1" applyFont="1" applyFill="1" applyBorder="1" applyAlignment="1">
      <alignment horizontal="center"/>
    </xf>
    <xf numFmtId="9" fontId="1" fillId="2" borderId="2" xfId="0" applyNumberFormat="1" applyFont="1" applyFill="1" applyBorder="1" applyAlignment="1">
      <alignment horizontal="center"/>
    </xf>
    <xf numFmtId="3" fontId="10" fillId="0" borderId="2" xfId="0" applyNumberFormat="1" applyFont="1" applyBorder="1" applyAlignment="1">
      <alignment horizontal="center" vertical="top"/>
    </xf>
    <xf numFmtId="0" fontId="10" fillId="0" borderId="2" xfId="0" applyFont="1" applyBorder="1" applyAlignment="1">
      <alignment horizontal="left" vertical="top"/>
    </xf>
    <xf numFmtId="2" fontId="10" fillId="0" borderId="2" xfId="0" applyNumberFormat="1" applyFont="1" applyBorder="1" applyAlignment="1">
      <alignment horizontal="center" vertical="top"/>
    </xf>
    <xf numFmtId="2" fontId="10" fillId="0" borderId="10" xfId="0" applyNumberFormat="1" applyFont="1" applyBorder="1" applyAlignment="1">
      <alignment horizontal="center" vertical="top"/>
    </xf>
    <xf numFmtId="3" fontId="10" fillId="0" borderId="10" xfId="0" applyNumberFormat="1" applyFont="1" applyBorder="1" applyAlignment="1">
      <alignment horizontal="center" vertical="top"/>
    </xf>
    <xf numFmtId="0" fontId="10" fillId="0" borderId="10" xfId="0" applyFont="1" applyBorder="1" applyAlignment="1">
      <alignment horizontal="left" vertical="top"/>
    </xf>
    <xf numFmtId="0" fontId="10" fillId="0" borderId="10" xfId="0" applyFont="1" applyBorder="1" applyAlignment="1">
      <alignment horizontal="left" vertical="top" wrapText="1"/>
    </xf>
    <xf numFmtId="3" fontId="10" fillId="0" borderId="14" xfId="0" applyNumberFormat="1" applyFont="1" applyBorder="1" applyAlignment="1">
      <alignment horizontal="center" vertical="top"/>
    </xf>
    <xf numFmtId="3" fontId="10" fillId="0" borderId="17" xfId="0" applyNumberFormat="1" applyFont="1" applyBorder="1" applyAlignment="1">
      <alignment horizontal="center" vertical="top"/>
    </xf>
    <xf numFmtId="0" fontId="11" fillId="0" borderId="3" xfId="0" applyFont="1" applyFill="1" applyBorder="1" applyAlignment="1">
      <alignment horizontal="left" vertical="top" wrapText="1"/>
    </xf>
    <xf numFmtId="0" fontId="10" fillId="0" borderId="8" xfId="0" applyFont="1" applyBorder="1" applyAlignment="1">
      <alignment horizontal="left" vertical="top"/>
    </xf>
    <xf numFmtId="0" fontId="10" fillId="0" borderId="9" xfId="0" applyFont="1" applyBorder="1" applyAlignment="1">
      <alignment horizontal="left" vertical="top"/>
    </xf>
    <xf numFmtId="3" fontId="10" fillId="0" borderId="19" xfId="0" applyNumberFormat="1" applyFont="1" applyBorder="1" applyAlignment="1">
      <alignment horizontal="center" vertical="top"/>
    </xf>
    <xf numFmtId="3" fontId="10" fillId="0" borderId="20" xfId="0" applyNumberFormat="1" applyFont="1" applyBorder="1" applyAlignment="1">
      <alignment horizontal="center" vertical="top"/>
    </xf>
    <xf numFmtId="164" fontId="10" fillId="0" borderId="2" xfId="0" applyNumberFormat="1" applyFont="1" applyBorder="1" applyAlignment="1">
      <alignment horizontal="center" vertical="top"/>
    </xf>
    <xf numFmtId="164" fontId="10" fillId="0" borderId="10" xfId="0" applyNumberFormat="1" applyFont="1" applyBorder="1" applyAlignment="1">
      <alignment horizontal="center" vertical="top"/>
    </xf>
    <xf numFmtId="0" fontId="10" fillId="0" borderId="16" xfId="0" applyFont="1" applyBorder="1" applyAlignment="1">
      <alignment horizontal="left" vertical="top"/>
    </xf>
    <xf numFmtId="164" fontId="10" fillId="0" borderId="2" xfId="0" applyNumberFormat="1" applyFont="1" applyBorder="1" applyAlignment="1">
      <alignment horizontal="left" vertical="top"/>
    </xf>
    <xf numFmtId="164" fontId="10" fillId="0" borderId="2" xfId="0" applyNumberFormat="1" applyFont="1" applyBorder="1" applyAlignment="1">
      <alignment horizontal="center" vertical="center"/>
    </xf>
    <xf numFmtId="164" fontId="10" fillId="0" borderId="10" xfId="0" applyNumberFormat="1" applyFont="1" applyBorder="1" applyAlignment="1">
      <alignment horizontal="center" vertical="center"/>
    </xf>
    <xf numFmtId="3" fontId="10" fillId="0" borderId="2" xfId="0" applyNumberFormat="1" applyFont="1" applyFill="1" applyBorder="1" applyAlignment="1">
      <alignment horizontal="left" vertical="top"/>
    </xf>
    <xf numFmtId="3" fontId="10" fillId="0" borderId="2" xfId="0" applyNumberFormat="1" applyFont="1" applyFill="1" applyBorder="1" applyAlignment="1">
      <alignment horizontal="center" vertical="top"/>
    </xf>
    <xf numFmtId="3" fontId="10" fillId="0" borderId="10" xfId="0" applyNumberFormat="1" applyFont="1" applyFill="1" applyBorder="1" applyAlignment="1">
      <alignment horizontal="left" vertical="top"/>
    </xf>
    <xf numFmtId="3" fontId="10" fillId="0" borderId="10" xfId="0" applyNumberFormat="1" applyFont="1" applyFill="1" applyBorder="1" applyAlignment="1">
      <alignment horizontal="center" vertical="top"/>
    </xf>
    <xf numFmtId="3" fontId="10" fillId="0" borderId="14" xfId="0" applyNumberFormat="1" applyFont="1" applyFill="1" applyBorder="1" applyAlignment="1">
      <alignment horizontal="center" vertical="top"/>
    </xf>
    <xf numFmtId="0" fontId="1" fillId="2" borderId="4" xfId="0" applyFont="1" applyFill="1" applyBorder="1" applyAlignment="1">
      <alignment horizontal="left" vertical="top" wrapText="1"/>
    </xf>
    <xf numFmtId="2" fontId="1" fillId="2" borderId="4" xfId="0" applyNumberFormat="1" applyFont="1" applyFill="1" applyBorder="1" applyAlignment="1">
      <alignment horizontal="center" vertical="top"/>
    </xf>
    <xf numFmtId="0" fontId="1" fillId="2" borderId="17" xfId="0" applyFont="1" applyFill="1" applyBorder="1" applyAlignment="1">
      <alignment horizontal="left" vertical="top"/>
    </xf>
    <xf numFmtId="0" fontId="0" fillId="2" borderId="20" xfId="0" applyFill="1" applyBorder="1"/>
    <xf numFmtId="0" fontId="0" fillId="2" borderId="24" xfId="0" applyFill="1" applyBorder="1"/>
    <xf numFmtId="3" fontId="1" fillId="2" borderId="23" xfId="0" applyNumberFormat="1" applyFont="1" applyFill="1" applyBorder="1" applyAlignment="1">
      <alignment horizontal="center"/>
    </xf>
    <xf numFmtId="0" fontId="1" fillId="2" borderId="23" xfId="0" applyFont="1" applyFill="1" applyBorder="1" applyAlignment="1">
      <alignment horizontal="center" wrapText="1"/>
    </xf>
    <xf numFmtId="0" fontId="0" fillId="2" borderId="25" xfId="0" applyFill="1" applyBorder="1"/>
    <xf numFmtId="0" fontId="0" fillId="2" borderId="26" xfId="0" applyFill="1" applyBorder="1"/>
    <xf numFmtId="0" fontId="0" fillId="2" borderId="27" xfId="0" applyFill="1" applyBorder="1"/>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9"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tabSelected="1" topLeftCell="A13" zoomScale="90" zoomScaleNormal="90" zoomScaleSheetLayoutView="100" workbookViewId="0">
      <selection activeCell="A2" sqref="A2:L2"/>
    </sheetView>
  </sheetViews>
  <sheetFormatPr defaultRowHeight="14.5" x14ac:dyDescent="0.35"/>
  <cols>
    <col min="1" max="1" width="28.453125" style="1" customWidth="1"/>
    <col min="2" max="2" width="9.81640625" customWidth="1"/>
    <col min="3" max="3" width="13.54296875" customWidth="1"/>
    <col min="4" max="4" width="15.54296875" customWidth="1"/>
    <col min="5" max="5" width="10.54296875" customWidth="1"/>
    <col min="6" max="6" width="11.453125" customWidth="1"/>
    <col min="7" max="7" width="10.54296875" customWidth="1"/>
    <col min="8" max="8" width="15" customWidth="1"/>
    <col min="9" max="9" width="12.453125" customWidth="1"/>
    <col min="10" max="10" width="9.81640625" customWidth="1"/>
    <col min="11" max="11" width="10" customWidth="1"/>
    <col min="12" max="12" width="21.81640625" customWidth="1"/>
    <col min="13" max="13" width="20.453125" customWidth="1"/>
    <col min="21" max="21" width="12.453125" customWidth="1"/>
    <col min="22" max="22" width="16.453125" hidden="1" customWidth="1"/>
    <col min="23" max="23" width="11.7265625" hidden="1" customWidth="1"/>
  </cols>
  <sheetData>
    <row r="1" spans="1:23" ht="18" customHeight="1" x14ac:dyDescent="0.35">
      <c r="A1" s="12" t="s">
        <v>0</v>
      </c>
      <c r="B1" s="4"/>
      <c r="C1" s="4"/>
      <c r="D1" s="4"/>
      <c r="E1" s="4"/>
      <c r="F1" s="4"/>
      <c r="G1" s="4"/>
      <c r="H1" s="4"/>
      <c r="I1" s="4"/>
      <c r="J1" s="4"/>
      <c r="K1" s="4"/>
      <c r="L1" s="4"/>
      <c r="M1" s="4"/>
      <c r="N1" s="1"/>
      <c r="O1" s="4"/>
      <c r="P1" s="4"/>
      <c r="Q1" s="4"/>
      <c r="R1" s="4"/>
      <c r="S1" s="4"/>
      <c r="T1" s="4"/>
      <c r="U1" s="4"/>
      <c r="V1" s="1" t="s">
        <v>1</v>
      </c>
      <c r="W1" s="2" t="s">
        <v>2</v>
      </c>
    </row>
    <row r="2" spans="1:23" ht="199.5" customHeight="1" x14ac:dyDescent="0.35">
      <c r="A2" s="79" t="s">
        <v>3</v>
      </c>
      <c r="B2" s="79"/>
      <c r="C2" s="79"/>
      <c r="D2" s="79"/>
      <c r="E2" s="79"/>
      <c r="F2" s="79"/>
      <c r="G2" s="79"/>
      <c r="H2" s="79"/>
      <c r="I2" s="79"/>
      <c r="J2" s="79"/>
      <c r="K2" s="79"/>
      <c r="L2" s="79"/>
      <c r="M2" s="4"/>
      <c r="N2" s="1"/>
      <c r="O2" s="4"/>
      <c r="P2" s="4"/>
      <c r="Q2" s="4"/>
      <c r="R2" s="4"/>
      <c r="S2" s="4"/>
      <c r="T2" s="4"/>
      <c r="U2" s="4"/>
      <c r="V2" s="1" t="s">
        <v>4</v>
      </c>
      <c r="W2" s="1" t="s">
        <v>5</v>
      </c>
    </row>
    <row r="3" spans="1:23" x14ac:dyDescent="0.35">
      <c r="A3" s="13" t="s">
        <v>6</v>
      </c>
      <c r="B3" s="4"/>
      <c r="C3" s="4"/>
      <c r="D3" s="4"/>
      <c r="E3" s="4"/>
      <c r="F3" s="4"/>
      <c r="G3" s="4"/>
      <c r="H3" s="4"/>
      <c r="I3" s="4"/>
      <c r="J3" s="4"/>
      <c r="K3" s="4"/>
      <c r="L3" s="4"/>
      <c r="M3" s="4"/>
      <c r="N3" s="4"/>
      <c r="O3" s="4"/>
      <c r="P3" s="4"/>
      <c r="Q3" s="4"/>
      <c r="R3" s="4"/>
      <c r="S3" s="4"/>
      <c r="T3" s="4"/>
      <c r="U3" s="4"/>
      <c r="V3" s="1" t="s">
        <v>7</v>
      </c>
      <c r="W3" s="1" t="s">
        <v>4</v>
      </c>
    </row>
    <row r="4" spans="1:23" ht="73.5" customHeight="1" x14ac:dyDescent="0.35">
      <c r="A4" s="18" t="s">
        <v>8</v>
      </c>
      <c r="B4" s="6" t="s">
        <v>9</v>
      </c>
      <c r="C4" s="6" t="s">
        <v>10</v>
      </c>
      <c r="D4" s="6" t="s">
        <v>11</v>
      </c>
      <c r="E4" s="6" t="s">
        <v>12</v>
      </c>
      <c r="F4" s="6" t="s">
        <v>13</v>
      </c>
      <c r="G4" s="7" t="s">
        <v>14</v>
      </c>
      <c r="H4" s="6" t="s">
        <v>15</v>
      </c>
      <c r="I4" s="7" t="s">
        <v>16</v>
      </c>
      <c r="J4" s="9" t="s">
        <v>17</v>
      </c>
      <c r="K4" s="7" t="s">
        <v>18</v>
      </c>
      <c r="L4" s="8" t="s">
        <v>19</v>
      </c>
      <c r="M4" s="4"/>
      <c r="N4" s="4"/>
      <c r="O4" s="4"/>
      <c r="P4" s="4"/>
      <c r="Q4" s="4"/>
      <c r="R4" s="4"/>
      <c r="S4" s="4"/>
      <c r="T4" s="4"/>
      <c r="U4" s="4"/>
      <c r="V4" s="4"/>
      <c r="W4" s="1" t="s">
        <v>7</v>
      </c>
    </row>
    <row r="5" spans="1:23" x14ac:dyDescent="0.35">
      <c r="A5" s="51" t="s">
        <v>20</v>
      </c>
      <c r="B5" s="41">
        <v>150</v>
      </c>
      <c r="C5" s="41">
        <v>80</v>
      </c>
      <c r="D5" s="42" t="s">
        <v>21</v>
      </c>
      <c r="E5" s="41">
        <v>800</v>
      </c>
      <c r="F5" s="41">
        <v>500</v>
      </c>
      <c r="G5" s="22">
        <f>SUM(E5:F5)</f>
        <v>1300</v>
      </c>
      <c r="H5" s="43">
        <v>0.85</v>
      </c>
      <c r="I5" s="22">
        <f>H5*(E5+F5)</f>
        <v>1105</v>
      </c>
      <c r="J5" s="48">
        <v>800</v>
      </c>
      <c r="K5" s="24">
        <f>J5/I5</f>
        <v>0.72398190045248867</v>
      </c>
      <c r="L5" s="50" t="s">
        <v>1</v>
      </c>
      <c r="M5" s="4"/>
      <c r="N5" s="4"/>
      <c r="O5" s="4"/>
      <c r="P5" s="4"/>
      <c r="Q5" s="4"/>
      <c r="R5" s="4"/>
      <c r="S5" s="4"/>
      <c r="T5" s="4"/>
      <c r="U5" s="4"/>
      <c r="V5" s="4"/>
      <c r="W5" s="4"/>
    </row>
    <row r="6" spans="1:23" x14ac:dyDescent="0.35">
      <c r="A6" s="51" t="s">
        <v>22</v>
      </c>
      <c r="B6" s="41">
        <v>190</v>
      </c>
      <c r="C6" s="41">
        <v>45</v>
      </c>
      <c r="D6" s="42" t="s">
        <v>23</v>
      </c>
      <c r="E6" s="41">
        <v>800</v>
      </c>
      <c r="F6" s="41">
        <v>450</v>
      </c>
      <c r="G6" s="22">
        <f t="shared" ref="G6:G9" si="0">SUM(E6:F6)</f>
        <v>1250</v>
      </c>
      <c r="H6" s="43">
        <v>0.85</v>
      </c>
      <c r="I6" s="22">
        <f t="shared" ref="I6:I9" si="1">H6*(E6+F6)</f>
        <v>1062.5</v>
      </c>
      <c r="J6" s="48">
        <v>1000</v>
      </c>
      <c r="K6" s="24">
        <f t="shared" ref="K6:K10" si="2">J6/I6</f>
        <v>0.94117647058823528</v>
      </c>
      <c r="L6" s="50" t="s">
        <v>5</v>
      </c>
      <c r="M6" s="4"/>
      <c r="N6" s="4"/>
      <c r="O6" s="4"/>
      <c r="P6" s="4"/>
      <c r="Q6" s="4"/>
      <c r="R6" s="4"/>
      <c r="S6" s="4"/>
      <c r="T6" s="4"/>
      <c r="U6" s="4"/>
      <c r="V6" s="4"/>
      <c r="W6" s="4"/>
    </row>
    <row r="7" spans="1:23" x14ac:dyDescent="0.35">
      <c r="A7" s="51" t="s">
        <v>24</v>
      </c>
      <c r="B7" s="41">
        <v>180</v>
      </c>
      <c r="C7" s="41">
        <v>40</v>
      </c>
      <c r="D7" s="42" t="s">
        <v>25</v>
      </c>
      <c r="E7" s="41">
        <v>800</v>
      </c>
      <c r="F7" s="41">
        <v>350</v>
      </c>
      <c r="G7" s="22">
        <f t="shared" si="0"/>
        <v>1150</v>
      </c>
      <c r="H7" s="43">
        <v>0.9</v>
      </c>
      <c r="I7" s="22">
        <f t="shared" si="1"/>
        <v>1035</v>
      </c>
      <c r="J7" s="48">
        <v>950</v>
      </c>
      <c r="K7" s="24">
        <f t="shared" si="2"/>
        <v>0.91787439613526567</v>
      </c>
      <c r="L7" s="50" t="s">
        <v>1</v>
      </c>
      <c r="M7" s="4"/>
      <c r="N7" s="4"/>
      <c r="O7" s="4"/>
      <c r="P7" s="4"/>
      <c r="Q7" s="4"/>
      <c r="R7" s="4"/>
      <c r="S7" s="4"/>
      <c r="T7" s="4"/>
      <c r="U7" s="4"/>
      <c r="V7" s="4"/>
      <c r="W7" s="4"/>
    </row>
    <row r="8" spans="1:23" x14ac:dyDescent="0.35">
      <c r="A8" s="52" t="s">
        <v>26</v>
      </c>
      <c r="B8" s="45">
        <v>250</v>
      </c>
      <c r="C8" s="45">
        <v>15</v>
      </c>
      <c r="D8" s="46" t="s">
        <v>27</v>
      </c>
      <c r="E8" s="45">
        <v>800</v>
      </c>
      <c r="F8" s="45">
        <v>400</v>
      </c>
      <c r="G8" s="22">
        <f t="shared" si="0"/>
        <v>1200</v>
      </c>
      <c r="H8" s="44">
        <v>0.8</v>
      </c>
      <c r="I8" s="22">
        <f t="shared" si="1"/>
        <v>960</v>
      </c>
      <c r="J8" s="49">
        <v>850</v>
      </c>
      <c r="K8" s="24">
        <f t="shared" si="2"/>
        <v>0.88541666666666663</v>
      </c>
      <c r="L8" s="50" t="s">
        <v>4</v>
      </c>
      <c r="M8" s="4"/>
      <c r="N8" s="4"/>
      <c r="O8" s="4"/>
      <c r="P8" s="4"/>
      <c r="Q8" s="4"/>
      <c r="R8" s="4"/>
      <c r="S8" s="4"/>
      <c r="T8" s="4"/>
      <c r="U8" s="4"/>
      <c r="V8" s="4"/>
      <c r="W8" s="4"/>
    </row>
    <row r="9" spans="1:23" ht="18.75" customHeight="1" x14ac:dyDescent="0.35">
      <c r="A9" s="52" t="s">
        <v>28</v>
      </c>
      <c r="B9" s="45">
        <v>170</v>
      </c>
      <c r="C9" s="45">
        <v>10</v>
      </c>
      <c r="D9" s="47" t="s">
        <v>29</v>
      </c>
      <c r="E9" s="45">
        <v>800</v>
      </c>
      <c r="F9" s="45">
        <v>300</v>
      </c>
      <c r="G9" s="23">
        <f t="shared" si="0"/>
        <v>1100</v>
      </c>
      <c r="H9" s="44">
        <v>0.7</v>
      </c>
      <c r="I9" s="23">
        <f t="shared" si="1"/>
        <v>770</v>
      </c>
      <c r="J9" s="49">
        <v>650</v>
      </c>
      <c r="K9" s="25">
        <f t="shared" si="2"/>
        <v>0.8441558441558441</v>
      </c>
      <c r="L9" s="50" t="s">
        <v>5</v>
      </c>
      <c r="M9" s="4"/>
      <c r="N9" s="4"/>
      <c r="O9" s="4"/>
      <c r="P9" s="4"/>
      <c r="Q9" s="4"/>
      <c r="R9" s="4"/>
      <c r="S9" s="4"/>
      <c r="T9" s="4"/>
      <c r="U9" s="4"/>
      <c r="V9" s="4"/>
      <c r="W9" s="4"/>
    </row>
    <row r="10" spans="1:23" s="4" customFormat="1" ht="30" customHeight="1" x14ac:dyDescent="0.35">
      <c r="A10" s="26" t="s">
        <v>30</v>
      </c>
      <c r="B10" s="27">
        <f>SUM(B5:B9)</f>
        <v>940</v>
      </c>
      <c r="C10" s="27">
        <f>SUM(C5:C9)</f>
        <v>190</v>
      </c>
      <c r="D10" s="66"/>
      <c r="E10" s="27">
        <f>SUM(E5:E9)</f>
        <v>4000</v>
      </c>
      <c r="F10" s="27">
        <f>SUM(F5:F9)</f>
        <v>2000</v>
      </c>
      <c r="G10" s="27">
        <f>SUM(G5:G9)</f>
        <v>6000</v>
      </c>
      <c r="H10" s="67">
        <f>AVERAGE(H5:H9)</f>
        <v>0.82000000000000006</v>
      </c>
      <c r="I10" s="27">
        <f>SUM(I5:I9)</f>
        <v>4932.5</v>
      </c>
      <c r="J10" s="27">
        <f>SUM(J5:J9)</f>
        <v>4250</v>
      </c>
      <c r="K10" s="30">
        <f t="shared" si="2"/>
        <v>0.86163203243791175</v>
      </c>
      <c r="L10" s="31" t="s">
        <v>2</v>
      </c>
    </row>
    <row r="11" spans="1:23" ht="16.5" x14ac:dyDescent="0.35">
      <c r="A11" s="14" t="s">
        <v>31</v>
      </c>
      <c r="B11" s="10"/>
      <c r="C11" s="3"/>
      <c r="D11" s="3"/>
      <c r="E11" s="4"/>
      <c r="F11" s="4"/>
      <c r="G11" s="4"/>
      <c r="H11" s="4"/>
      <c r="I11" s="4"/>
      <c r="J11" s="4"/>
      <c r="K11" s="4"/>
      <c r="L11" s="4"/>
      <c r="M11" s="4"/>
      <c r="N11" s="4"/>
      <c r="O11" s="4"/>
      <c r="P11" s="4"/>
      <c r="Q11" s="4"/>
      <c r="R11" s="4"/>
      <c r="S11" s="4"/>
      <c r="T11" s="4"/>
      <c r="U11" s="4"/>
      <c r="V11" s="4"/>
      <c r="W11" s="4"/>
    </row>
    <row r="12" spans="1:23" x14ac:dyDescent="0.35">
      <c r="A12" s="15" t="s">
        <v>32</v>
      </c>
      <c r="B12" s="4"/>
      <c r="C12" s="4"/>
      <c r="D12" s="4"/>
      <c r="E12" s="4"/>
      <c r="F12" s="4"/>
      <c r="G12" s="4"/>
      <c r="H12" s="4"/>
      <c r="I12" s="4"/>
      <c r="J12" s="4"/>
      <c r="K12" s="4"/>
      <c r="L12" s="4"/>
      <c r="M12" s="4"/>
      <c r="N12" s="4"/>
      <c r="O12" s="4"/>
      <c r="P12" s="4"/>
      <c r="Q12" s="4"/>
      <c r="R12" s="4"/>
      <c r="S12" s="4"/>
      <c r="T12" s="4"/>
      <c r="U12" s="4"/>
      <c r="V12" s="4"/>
      <c r="W12" s="4"/>
    </row>
    <row r="13" spans="1:23" s="4" customFormat="1" ht="16.5" x14ac:dyDescent="0.35">
      <c r="A13" s="1" t="s">
        <v>33</v>
      </c>
    </row>
    <row r="14" spans="1:23" x14ac:dyDescent="0.35">
      <c r="A14" s="1" t="s">
        <v>34</v>
      </c>
      <c r="B14" s="4"/>
      <c r="C14" s="4"/>
      <c r="D14" s="4"/>
      <c r="E14" s="4"/>
      <c r="F14" s="4"/>
      <c r="G14" s="4"/>
      <c r="H14" s="4"/>
      <c r="I14" s="4"/>
      <c r="J14" s="4"/>
      <c r="K14" s="4"/>
      <c r="L14" s="4"/>
      <c r="M14" s="4"/>
      <c r="N14" s="4"/>
      <c r="O14" s="4"/>
      <c r="P14" s="4"/>
      <c r="Q14" s="4"/>
      <c r="R14" s="4"/>
      <c r="S14" s="4"/>
      <c r="T14" s="4"/>
      <c r="U14" s="4"/>
      <c r="V14" s="4"/>
      <c r="W14" s="4"/>
    </row>
    <row r="15" spans="1:23" x14ac:dyDescent="0.35">
      <c r="A15" s="1" t="s">
        <v>35</v>
      </c>
      <c r="B15" s="4"/>
      <c r="C15" s="4"/>
      <c r="D15" s="4"/>
      <c r="E15" s="4"/>
      <c r="F15" s="4"/>
      <c r="G15" s="4"/>
      <c r="H15" s="4"/>
      <c r="I15" s="4"/>
      <c r="J15" s="4"/>
      <c r="K15" s="4"/>
      <c r="L15" s="4"/>
      <c r="M15" s="4"/>
      <c r="N15" s="4"/>
      <c r="O15" s="4"/>
      <c r="P15" s="4"/>
      <c r="Q15" s="4"/>
      <c r="R15" s="4"/>
      <c r="S15" s="4"/>
      <c r="T15" s="4"/>
      <c r="U15" s="4"/>
      <c r="V15" s="4"/>
      <c r="W15" s="4"/>
    </row>
    <row r="16" spans="1:23" x14ac:dyDescent="0.35">
      <c r="A16" s="1" t="s">
        <v>36</v>
      </c>
      <c r="B16" s="4"/>
      <c r="C16" s="4"/>
      <c r="D16" s="4"/>
      <c r="E16" s="4"/>
      <c r="F16" s="4"/>
      <c r="G16" s="4"/>
      <c r="H16" s="4"/>
      <c r="I16" s="4"/>
      <c r="J16" s="4"/>
      <c r="K16" s="4"/>
      <c r="L16" s="4"/>
      <c r="M16" s="4"/>
      <c r="N16" s="4"/>
      <c r="O16" s="4"/>
      <c r="P16" s="4"/>
      <c r="Q16" s="4"/>
      <c r="R16" s="4"/>
      <c r="S16" s="4"/>
      <c r="T16" s="4"/>
      <c r="U16" s="4"/>
      <c r="V16" s="4"/>
      <c r="W16" s="4"/>
    </row>
    <row r="17" spans="1:12" s="4" customFormat="1" x14ac:dyDescent="0.35">
      <c r="A17" s="1"/>
    </row>
    <row r="18" spans="1:12" s="4" customFormat="1" ht="18.75" customHeight="1" x14ac:dyDescent="0.35">
      <c r="A18" s="13" t="s">
        <v>37</v>
      </c>
    </row>
    <row r="19" spans="1:12" s="4" customFormat="1" ht="162.75" customHeight="1" x14ac:dyDescent="0.35">
      <c r="A19" s="76" t="s">
        <v>38</v>
      </c>
      <c r="B19" s="77"/>
      <c r="C19" s="77"/>
      <c r="D19" s="77"/>
      <c r="E19" s="77"/>
      <c r="F19" s="77"/>
      <c r="G19" s="77"/>
      <c r="H19" s="77"/>
      <c r="I19" s="77"/>
      <c r="J19" s="77"/>
      <c r="K19" s="77"/>
      <c r="L19" s="78"/>
    </row>
    <row r="20" spans="1:12" s="4" customFormat="1" x14ac:dyDescent="0.35">
      <c r="A20" s="1"/>
    </row>
    <row r="21" spans="1:12" x14ac:dyDescent="0.35">
      <c r="A21" s="13" t="s">
        <v>39</v>
      </c>
      <c r="B21" s="4"/>
      <c r="C21" s="4"/>
      <c r="D21" s="4"/>
      <c r="E21" s="4"/>
      <c r="F21" s="4"/>
      <c r="G21" s="4"/>
      <c r="H21" s="4"/>
      <c r="I21" s="4"/>
      <c r="J21" s="4"/>
      <c r="K21" s="4"/>
      <c r="L21" s="4"/>
    </row>
    <row r="22" spans="1:12" ht="91.5" customHeight="1" x14ac:dyDescent="0.35">
      <c r="A22" s="18" t="s">
        <v>40</v>
      </c>
      <c r="B22" s="6" t="s">
        <v>9</v>
      </c>
      <c r="C22" s="6" t="s">
        <v>41</v>
      </c>
      <c r="D22" s="6" t="s">
        <v>42</v>
      </c>
      <c r="E22" s="6" t="s">
        <v>43</v>
      </c>
      <c r="F22" s="6" t="s">
        <v>44</v>
      </c>
      <c r="G22" s="7" t="s">
        <v>14</v>
      </c>
      <c r="H22" s="6" t="s">
        <v>45</v>
      </c>
      <c r="I22" s="7" t="s">
        <v>46</v>
      </c>
      <c r="J22" s="9" t="s">
        <v>17</v>
      </c>
      <c r="K22" s="7" t="s">
        <v>18</v>
      </c>
      <c r="L22" s="8" t="s">
        <v>47</v>
      </c>
    </row>
    <row r="23" spans="1:12" x14ac:dyDescent="0.35">
      <c r="A23" s="42" t="s">
        <v>48</v>
      </c>
      <c r="B23" s="41">
        <v>25</v>
      </c>
      <c r="C23" s="41">
        <v>1</v>
      </c>
      <c r="D23" s="41">
        <v>5</v>
      </c>
      <c r="E23" s="41">
        <v>800</v>
      </c>
      <c r="F23" s="41">
        <v>400</v>
      </c>
      <c r="G23" s="22">
        <f>SUM(E23:F23)</f>
        <v>1200</v>
      </c>
      <c r="H23" s="55">
        <v>1</v>
      </c>
      <c r="I23" s="22">
        <f>H23*(E23+F23)</f>
        <v>1200</v>
      </c>
      <c r="J23" s="53">
        <v>1100</v>
      </c>
      <c r="K23" s="24">
        <f>J23/I23</f>
        <v>0.91666666666666663</v>
      </c>
      <c r="L23" s="50" t="s">
        <v>5</v>
      </c>
    </row>
    <row r="24" spans="1:12" x14ac:dyDescent="0.35">
      <c r="A24" s="42" t="s">
        <v>49</v>
      </c>
      <c r="B24" s="41">
        <v>18</v>
      </c>
      <c r="C24" s="41">
        <v>5</v>
      </c>
      <c r="D24" s="41">
        <v>12</v>
      </c>
      <c r="E24" s="41">
        <f t="shared" ref="E24:F24" si="3">SUM(E23)</f>
        <v>800</v>
      </c>
      <c r="F24" s="41">
        <f t="shared" si="3"/>
        <v>400</v>
      </c>
      <c r="G24" s="22">
        <f t="shared" ref="G24:G26" si="4">SUM(E24:F24)</f>
        <v>1200</v>
      </c>
      <c r="H24" s="55">
        <v>1</v>
      </c>
      <c r="I24" s="22">
        <f t="shared" ref="I24:I26" si="5">H24*(E24+F24)</f>
        <v>1200</v>
      </c>
      <c r="J24" s="53">
        <v>1150</v>
      </c>
      <c r="K24" s="24">
        <f t="shared" ref="K24:K27" si="6">J24/I24</f>
        <v>0.95833333333333337</v>
      </c>
      <c r="L24" s="50" t="s">
        <v>5</v>
      </c>
    </row>
    <row r="25" spans="1:12" x14ac:dyDescent="0.35">
      <c r="A25" s="42" t="s">
        <v>50</v>
      </c>
      <c r="B25" s="41">
        <v>120</v>
      </c>
      <c r="C25" s="41">
        <v>20</v>
      </c>
      <c r="D25" s="41">
        <v>35</v>
      </c>
      <c r="E25" s="41">
        <v>800</v>
      </c>
      <c r="F25" s="41">
        <v>400</v>
      </c>
      <c r="G25" s="22">
        <f t="shared" si="4"/>
        <v>1200</v>
      </c>
      <c r="H25" s="55">
        <v>1</v>
      </c>
      <c r="I25" s="22">
        <f t="shared" si="5"/>
        <v>1200</v>
      </c>
      <c r="J25" s="53">
        <v>1000</v>
      </c>
      <c r="K25" s="24">
        <f t="shared" si="6"/>
        <v>0.83333333333333337</v>
      </c>
      <c r="L25" s="50" t="s">
        <v>5</v>
      </c>
    </row>
    <row r="26" spans="1:12" x14ac:dyDescent="0.35">
      <c r="A26" s="52" t="s">
        <v>28</v>
      </c>
      <c r="B26" s="45">
        <v>90</v>
      </c>
      <c r="C26" s="45">
        <v>30</v>
      </c>
      <c r="D26" s="45">
        <v>20</v>
      </c>
      <c r="E26" s="45">
        <v>800</v>
      </c>
      <c r="F26" s="45">
        <v>400</v>
      </c>
      <c r="G26" s="23">
        <f t="shared" si="4"/>
        <v>1200</v>
      </c>
      <c r="H26" s="56">
        <v>1</v>
      </c>
      <c r="I26" s="23">
        <f t="shared" si="5"/>
        <v>1200</v>
      </c>
      <c r="J26" s="54">
        <v>950</v>
      </c>
      <c r="K26" s="24">
        <f t="shared" si="6"/>
        <v>0.79166666666666663</v>
      </c>
      <c r="L26" s="50" t="s">
        <v>5</v>
      </c>
    </row>
    <row r="27" spans="1:12" ht="30" customHeight="1" x14ac:dyDescent="0.35">
      <c r="A27" s="26" t="s">
        <v>51</v>
      </c>
      <c r="B27" s="27">
        <f>SUM(B23:B26)</f>
        <v>253</v>
      </c>
      <c r="C27" s="27">
        <f>SUM(C23:C26)</f>
        <v>56</v>
      </c>
      <c r="D27" s="27">
        <f>SUM(D23:D26)</f>
        <v>72</v>
      </c>
      <c r="E27" s="27">
        <f>SUM(E25:E26)</f>
        <v>1600</v>
      </c>
      <c r="F27" s="27">
        <f>SUM(F25:F26)</f>
        <v>800</v>
      </c>
      <c r="G27" s="27">
        <f>SUM(G25:G26)</f>
        <v>2400</v>
      </c>
      <c r="H27" s="29">
        <f>AVERAGE(H23:H26)</f>
        <v>1</v>
      </c>
      <c r="I27" s="27">
        <f>SUM(I23:I26)</f>
        <v>4800</v>
      </c>
      <c r="J27" s="27">
        <f>SUM(J23:J26)</f>
        <v>4200</v>
      </c>
      <c r="K27" s="30">
        <f t="shared" si="6"/>
        <v>0.875</v>
      </c>
      <c r="L27" s="31" t="s">
        <v>5</v>
      </c>
    </row>
    <row r="28" spans="1:12" ht="16.5" x14ac:dyDescent="0.35">
      <c r="A28" s="14" t="s">
        <v>52</v>
      </c>
      <c r="B28" s="10"/>
      <c r="C28" s="3"/>
      <c r="D28" s="4"/>
      <c r="E28" s="4"/>
      <c r="F28" s="4"/>
      <c r="G28" s="4"/>
      <c r="H28" s="4"/>
      <c r="I28" s="4"/>
      <c r="J28" s="4"/>
      <c r="K28" s="4"/>
      <c r="L28" s="4"/>
    </row>
    <row r="29" spans="1:12" x14ac:dyDescent="0.35">
      <c r="A29" s="17" t="s">
        <v>32</v>
      </c>
      <c r="B29" s="4"/>
      <c r="C29" s="4"/>
      <c r="D29" s="4"/>
      <c r="E29" s="4"/>
      <c r="F29" s="4"/>
      <c r="G29" s="4"/>
      <c r="H29" s="4"/>
      <c r="I29" s="4"/>
      <c r="J29" s="4"/>
      <c r="K29" s="4"/>
      <c r="L29" s="4"/>
    </row>
    <row r="30" spans="1:12" s="4" customFormat="1" ht="16.5" x14ac:dyDescent="0.35">
      <c r="A30" s="1" t="s">
        <v>53</v>
      </c>
    </row>
    <row r="31" spans="1:12" x14ac:dyDescent="0.35">
      <c r="A31" s="1" t="s">
        <v>54</v>
      </c>
      <c r="B31" s="4"/>
      <c r="C31" s="4"/>
      <c r="D31" s="4"/>
      <c r="E31" s="4"/>
      <c r="F31" s="4"/>
      <c r="G31" s="4"/>
      <c r="H31" s="4"/>
      <c r="I31" s="4"/>
      <c r="J31" s="4"/>
      <c r="K31" s="4"/>
      <c r="L31" s="4"/>
    </row>
    <row r="32" spans="1:12" x14ac:dyDescent="0.35">
      <c r="A32" s="1" t="s">
        <v>55</v>
      </c>
      <c r="B32" s="4"/>
      <c r="C32" s="4"/>
      <c r="D32" s="4"/>
      <c r="E32" s="4"/>
      <c r="F32" s="4"/>
      <c r="G32" s="4"/>
      <c r="H32" s="4"/>
      <c r="I32" s="4"/>
      <c r="J32" s="4"/>
      <c r="K32" s="4"/>
      <c r="L32" s="4"/>
    </row>
    <row r="33" spans="1:12" x14ac:dyDescent="0.35">
      <c r="A33" s="1" t="s">
        <v>56</v>
      </c>
      <c r="B33" s="4"/>
      <c r="C33" s="4"/>
      <c r="D33" s="4"/>
      <c r="E33" s="4"/>
      <c r="F33" s="4"/>
      <c r="G33" s="4"/>
      <c r="H33" s="4"/>
      <c r="I33" s="4"/>
      <c r="J33" s="4"/>
      <c r="K33" s="4"/>
      <c r="L33" s="4"/>
    </row>
    <row r="34" spans="1:12" s="4" customFormat="1" x14ac:dyDescent="0.35">
      <c r="A34" s="1"/>
    </row>
    <row r="35" spans="1:12" s="4" customFormat="1" ht="18.75" customHeight="1" x14ac:dyDescent="0.35">
      <c r="A35" s="13" t="s">
        <v>57</v>
      </c>
    </row>
    <row r="36" spans="1:12" s="4" customFormat="1" ht="162.75" customHeight="1" x14ac:dyDescent="0.35">
      <c r="A36" s="76" t="s">
        <v>38</v>
      </c>
      <c r="B36" s="77"/>
      <c r="C36" s="77"/>
      <c r="D36" s="77"/>
      <c r="E36" s="77"/>
      <c r="F36" s="77"/>
      <c r="G36" s="77"/>
      <c r="H36" s="77"/>
      <c r="I36" s="77"/>
      <c r="J36" s="77"/>
      <c r="K36" s="77"/>
      <c r="L36" s="78"/>
    </row>
    <row r="38" spans="1:12" x14ac:dyDescent="0.35">
      <c r="A38" s="13" t="s">
        <v>58</v>
      </c>
      <c r="B38" s="4"/>
      <c r="C38" s="4"/>
      <c r="D38" s="4"/>
      <c r="E38" s="4"/>
      <c r="F38" s="4"/>
      <c r="G38" s="4"/>
      <c r="H38" s="4"/>
      <c r="I38" s="4"/>
      <c r="J38" s="4"/>
      <c r="K38" s="4"/>
      <c r="L38" s="4"/>
    </row>
    <row r="39" spans="1:12" ht="74.5" x14ac:dyDescent="0.35">
      <c r="A39" s="18" t="s">
        <v>59</v>
      </c>
      <c r="B39" s="6" t="s">
        <v>9</v>
      </c>
      <c r="C39" s="6" t="s">
        <v>60</v>
      </c>
      <c r="D39" s="6" t="s">
        <v>61</v>
      </c>
      <c r="E39" s="6" t="s">
        <v>62</v>
      </c>
      <c r="F39" s="6" t="s">
        <v>63</v>
      </c>
      <c r="G39" s="7" t="s">
        <v>14</v>
      </c>
      <c r="H39" s="6" t="s">
        <v>45</v>
      </c>
      <c r="I39" s="7" t="s">
        <v>64</v>
      </c>
      <c r="J39" s="9" t="s">
        <v>17</v>
      </c>
      <c r="K39" s="7" t="s">
        <v>18</v>
      </c>
      <c r="L39" s="8" t="s">
        <v>47</v>
      </c>
    </row>
    <row r="40" spans="1:12" x14ac:dyDescent="0.35">
      <c r="A40" s="57" t="s">
        <v>65</v>
      </c>
      <c r="B40" s="41">
        <v>25</v>
      </c>
      <c r="C40" s="41">
        <v>10</v>
      </c>
      <c r="D40" s="58" t="s">
        <v>66</v>
      </c>
      <c r="E40" s="41">
        <v>800</v>
      </c>
      <c r="F40" s="41">
        <v>400</v>
      </c>
      <c r="G40" s="22">
        <f>SUM(E40:F40)</f>
        <v>1200</v>
      </c>
      <c r="H40" s="59">
        <v>1</v>
      </c>
      <c r="I40" s="22">
        <f>H40*(E40+F40)</f>
        <v>1200</v>
      </c>
      <c r="J40" s="41">
        <v>1000</v>
      </c>
      <c r="K40" s="11">
        <f>J40/I40</f>
        <v>0.83333333333333337</v>
      </c>
      <c r="L40" s="50" t="s">
        <v>4</v>
      </c>
    </row>
    <row r="41" spans="1:12" x14ac:dyDescent="0.35">
      <c r="A41" s="57" t="s">
        <v>67</v>
      </c>
      <c r="B41" s="41">
        <v>25</v>
      </c>
      <c r="C41" s="41">
        <v>10</v>
      </c>
      <c r="D41" s="58" t="s">
        <v>66</v>
      </c>
      <c r="E41" s="41">
        <v>800</v>
      </c>
      <c r="F41" s="41">
        <v>400</v>
      </c>
      <c r="G41" s="22">
        <f t="shared" ref="G41:G43" si="7">SUM(E41:F41)</f>
        <v>1200</v>
      </c>
      <c r="H41" s="59">
        <v>1</v>
      </c>
      <c r="I41" s="22">
        <f t="shared" ref="I41:I43" si="8">H41*(E41+F41)</f>
        <v>1200</v>
      </c>
      <c r="J41" s="41">
        <v>1200</v>
      </c>
      <c r="K41" s="11">
        <f t="shared" ref="K41:K44" si="9">J41/I41</f>
        <v>1</v>
      </c>
      <c r="L41" s="50" t="s">
        <v>4</v>
      </c>
    </row>
    <row r="42" spans="1:12" x14ac:dyDescent="0.35">
      <c r="A42" s="57" t="s">
        <v>68</v>
      </c>
      <c r="B42" s="41">
        <v>25</v>
      </c>
      <c r="C42" s="41">
        <v>10</v>
      </c>
      <c r="D42" s="58" t="s">
        <v>66</v>
      </c>
      <c r="E42" s="41">
        <v>800</v>
      </c>
      <c r="F42" s="41">
        <v>400</v>
      </c>
      <c r="G42" s="22">
        <f t="shared" si="7"/>
        <v>1200</v>
      </c>
      <c r="H42" s="59">
        <v>1</v>
      </c>
      <c r="I42" s="22">
        <f t="shared" si="8"/>
        <v>1200</v>
      </c>
      <c r="J42" s="41">
        <v>1000</v>
      </c>
      <c r="K42" s="11">
        <f t="shared" si="9"/>
        <v>0.83333333333333337</v>
      </c>
      <c r="L42" s="50" t="s">
        <v>7</v>
      </c>
    </row>
    <row r="43" spans="1:12" x14ac:dyDescent="0.35">
      <c r="A43" s="52" t="s">
        <v>28</v>
      </c>
      <c r="B43" s="45">
        <v>25</v>
      </c>
      <c r="C43" s="45">
        <v>10</v>
      </c>
      <c r="D43" s="58" t="s">
        <v>66</v>
      </c>
      <c r="E43" s="45">
        <v>800</v>
      </c>
      <c r="F43" s="45">
        <v>400</v>
      </c>
      <c r="G43" s="23">
        <f t="shared" si="7"/>
        <v>1200</v>
      </c>
      <c r="H43" s="60">
        <v>1</v>
      </c>
      <c r="I43" s="23">
        <f t="shared" si="8"/>
        <v>1200</v>
      </c>
      <c r="J43" s="41">
        <v>1000</v>
      </c>
      <c r="K43" s="19">
        <f t="shared" si="9"/>
        <v>0.83333333333333337</v>
      </c>
      <c r="L43" s="50" t="s">
        <v>7</v>
      </c>
    </row>
    <row r="44" spans="1:12" s="4" customFormat="1" ht="30" customHeight="1" x14ac:dyDescent="0.35">
      <c r="A44" s="26" t="s">
        <v>69</v>
      </c>
      <c r="B44" s="27">
        <f>SUM(B40:B43)</f>
        <v>100</v>
      </c>
      <c r="C44" s="27">
        <f>SUM(C40:C43)</f>
        <v>40</v>
      </c>
      <c r="D44" s="33" t="s">
        <v>70</v>
      </c>
      <c r="E44" s="27">
        <f>SUM(E40:E43)</f>
        <v>3200</v>
      </c>
      <c r="F44" s="27">
        <f>SUM(F40:F43)</f>
        <v>1600</v>
      </c>
      <c r="G44" s="27">
        <f>SUM(G40:G43)</f>
        <v>4800</v>
      </c>
      <c r="H44" s="32">
        <f>AVERAGE(H40:H43)</f>
        <v>1</v>
      </c>
      <c r="I44" s="27">
        <f>SUM(I40:I43)</f>
        <v>4800</v>
      </c>
      <c r="J44" s="27">
        <f>SUM(J40:J43)</f>
        <v>4200</v>
      </c>
      <c r="K44" s="34">
        <f t="shared" si="9"/>
        <v>0.875</v>
      </c>
      <c r="L44" s="31" t="s">
        <v>2</v>
      </c>
    </row>
    <row r="45" spans="1:12" s="4" customFormat="1" ht="16.75" customHeight="1" x14ac:dyDescent="0.35">
      <c r="A45" s="14" t="s">
        <v>71</v>
      </c>
      <c r="B45" s="20"/>
      <c r="C45" s="20"/>
      <c r="D45" s="20"/>
      <c r="E45" s="20"/>
      <c r="F45" s="20"/>
      <c r="G45" s="20"/>
      <c r="H45" s="20"/>
      <c r="I45" s="20"/>
    </row>
    <row r="46" spans="1:12" s="4" customFormat="1" ht="16.75" customHeight="1" x14ac:dyDescent="0.35">
      <c r="A46" s="16" t="s">
        <v>32</v>
      </c>
      <c r="B46" s="20"/>
      <c r="C46" s="20"/>
      <c r="D46" s="20"/>
      <c r="E46" s="20"/>
      <c r="F46" s="20"/>
      <c r="G46" s="20"/>
      <c r="H46" s="20"/>
      <c r="I46" s="20"/>
    </row>
    <row r="47" spans="1:12" s="4" customFormat="1" ht="16.75" customHeight="1" x14ac:dyDescent="0.35">
      <c r="A47" s="1" t="s">
        <v>72</v>
      </c>
      <c r="B47" s="20"/>
      <c r="C47" s="20"/>
      <c r="D47" s="20"/>
      <c r="E47" s="20"/>
      <c r="F47" s="20"/>
      <c r="G47" s="20"/>
      <c r="H47" s="20"/>
      <c r="I47" s="20"/>
    </row>
    <row r="48" spans="1:12" s="4" customFormat="1" ht="16.75" customHeight="1" x14ac:dyDescent="0.35">
      <c r="A48" s="1" t="s">
        <v>54</v>
      </c>
      <c r="B48" s="20"/>
      <c r="C48" s="20"/>
      <c r="D48" s="20"/>
      <c r="E48" s="20"/>
      <c r="F48" s="20"/>
      <c r="G48" s="20"/>
      <c r="H48" s="20"/>
      <c r="I48" s="20"/>
    </row>
    <row r="49" spans="1:12" s="4" customFormat="1" ht="16.75" customHeight="1" x14ac:dyDescent="0.35">
      <c r="A49" s="1" t="s">
        <v>55</v>
      </c>
      <c r="B49" s="20"/>
      <c r="C49" s="20"/>
      <c r="D49" s="20"/>
      <c r="E49" s="20"/>
      <c r="F49" s="20"/>
      <c r="G49" s="20"/>
      <c r="H49" s="20"/>
      <c r="I49" s="20"/>
    </row>
    <row r="50" spans="1:12" s="4" customFormat="1" ht="16.75" customHeight="1" x14ac:dyDescent="0.35">
      <c r="A50" s="1" t="s">
        <v>73</v>
      </c>
      <c r="B50" s="20"/>
      <c r="C50" s="20"/>
      <c r="D50" s="20"/>
      <c r="E50" s="20"/>
      <c r="F50" s="20"/>
      <c r="G50" s="20"/>
      <c r="H50" s="20"/>
      <c r="I50" s="20"/>
    </row>
    <row r="51" spans="1:12" s="4" customFormat="1" ht="16.75" customHeight="1" x14ac:dyDescent="0.35">
      <c r="A51" s="1"/>
      <c r="B51" s="20"/>
      <c r="C51" s="20"/>
      <c r="D51" s="20"/>
      <c r="E51" s="20"/>
      <c r="F51" s="20"/>
      <c r="G51" s="20"/>
      <c r="H51" s="20"/>
      <c r="I51" s="20"/>
    </row>
    <row r="52" spans="1:12" s="4" customFormat="1" ht="18.75" customHeight="1" x14ac:dyDescent="0.35">
      <c r="A52" s="13" t="s">
        <v>74</v>
      </c>
    </row>
    <row r="53" spans="1:12" s="4" customFormat="1" ht="162.75" customHeight="1" x14ac:dyDescent="0.35">
      <c r="A53" s="76" t="s">
        <v>38</v>
      </c>
      <c r="B53" s="77"/>
      <c r="C53" s="77"/>
      <c r="D53" s="77"/>
      <c r="E53" s="77"/>
      <c r="F53" s="77"/>
      <c r="G53" s="77"/>
      <c r="H53" s="77"/>
      <c r="I53" s="77"/>
      <c r="J53" s="77"/>
      <c r="K53" s="77"/>
      <c r="L53" s="78"/>
    </row>
    <row r="54" spans="1:12" s="4" customFormat="1" ht="16.75" customHeight="1" x14ac:dyDescent="0.35">
      <c r="A54" s="16"/>
      <c r="B54" s="20"/>
      <c r="C54" s="20"/>
      <c r="D54" s="20"/>
      <c r="E54" s="20"/>
      <c r="F54" s="20"/>
      <c r="G54" s="20"/>
      <c r="H54" s="20"/>
      <c r="I54" s="20"/>
    </row>
    <row r="55" spans="1:12" x14ac:dyDescent="0.35">
      <c r="A55" s="13" t="s">
        <v>75</v>
      </c>
      <c r="B55" s="4"/>
      <c r="C55" s="4"/>
      <c r="D55" s="4"/>
      <c r="E55" s="4"/>
      <c r="F55" s="4"/>
      <c r="G55" s="4"/>
      <c r="H55" s="4"/>
      <c r="I55" s="4"/>
      <c r="J55" s="4"/>
      <c r="K55" s="4"/>
      <c r="L55" s="4"/>
    </row>
    <row r="56" spans="1:12" ht="72.5" x14ac:dyDescent="0.35">
      <c r="A56" s="18" t="s">
        <v>59</v>
      </c>
      <c r="B56" s="6" t="s">
        <v>76</v>
      </c>
      <c r="C56" s="6" t="s">
        <v>77</v>
      </c>
      <c r="D56" s="6" t="s">
        <v>78</v>
      </c>
      <c r="E56" s="6" t="s">
        <v>79</v>
      </c>
      <c r="F56" s="5" t="s">
        <v>80</v>
      </c>
      <c r="G56" s="5" t="s">
        <v>81</v>
      </c>
      <c r="H56" s="6" t="s">
        <v>45</v>
      </c>
      <c r="I56" s="7" t="s">
        <v>16</v>
      </c>
      <c r="J56" s="9" t="s">
        <v>17</v>
      </c>
      <c r="K56" s="7" t="s">
        <v>18</v>
      </c>
      <c r="L56" s="8" t="s">
        <v>47</v>
      </c>
    </row>
    <row r="57" spans="1:12" x14ac:dyDescent="0.35">
      <c r="A57" s="21" t="s">
        <v>82</v>
      </c>
      <c r="B57" s="41">
        <v>5</v>
      </c>
      <c r="C57" s="41">
        <v>2</v>
      </c>
      <c r="D57" s="41">
        <v>2</v>
      </c>
      <c r="E57" s="42" t="s">
        <v>83</v>
      </c>
      <c r="F57" s="61" t="s">
        <v>84</v>
      </c>
      <c r="G57" s="62">
        <v>200</v>
      </c>
      <c r="H57" s="55">
        <v>1</v>
      </c>
      <c r="I57" s="22">
        <f>H57*G57</f>
        <v>200</v>
      </c>
      <c r="J57" s="53">
        <v>150</v>
      </c>
      <c r="K57" s="24">
        <f>J57/I57</f>
        <v>0.75</v>
      </c>
      <c r="L57" s="50" t="s">
        <v>7</v>
      </c>
    </row>
    <row r="58" spans="1:12" x14ac:dyDescent="0.35">
      <c r="A58" s="21" t="s">
        <v>85</v>
      </c>
      <c r="B58" s="41">
        <v>8</v>
      </c>
      <c r="C58" s="41">
        <v>5</v>
      </c>
      <c r="D58" s="41">
        <v>5</v>
      </c>
      <c r="E58" s="42" t="s">
        <v>83</v>
      </c>
      <c r="F58" s="61" t="s">
        <v>84</v>
      </c>
      <c r="G58" s="62">
        <v>400</v>
      </c>
      <c r="H58" s="55">
        <v>1</v>
      </c>
      <c r="I58" s="22">
        <f t="shared" ref="I58:I60" si="10">H58*G58</f>
        <v>400</v>
      </c>
      <c r="J58" s="53">
        <v>350</v>
      </c>
      <c r="K58" s="24">
        <f t="shared" ref="K58:K61" si="11">J58/I58</f>
        <v>0.875</v>
      </c>
      <c r="L58" s="50" t="s">
        <v>7</v>
      </c>
    </row>
    <row r="59" spans="1:12" x14ac:dyDescent="0.35">
      <c r="A59" s="21" t="s">
        <v>86</v>
      </c>
      <c r="B59" s="41">
        <v>12</v>
      </c>
      <c r="C59" s="41">
        <v>6</v>
      </c>
      <c r="D59" s="41">
        <v>6</v>
      </c>
      <c r="E59" s="42" t="s">
        <v>83</v>
      </c>
      <c r="F59" s="61" t="s">
        <v>84</v>
      </c>
      <c r="G59" s="62">
        <v>500</v>
      </c>
      <c r="H59" s="55">
        <v>1</v>
      </c>
      <c r="I59" s="22">
        <f t="shared" si="10"/>
        <v>500</v>
      </c>
      <c r="J59" s="53">
        <v>400</v>
      </c>
      <c r="K59" s="24">
        <f t="shared" si="11"/>
        <v>0.8</v>
      </c>
      <c r="L59" s="50" t="s">
        <v>7</v>
      </c>
    </row>
    <row r="60" spans="1:12" x14ac:dyDescent="0.35">
      <c r="A60" s="52" t="s">
        <v>28</v>
      </c>
      <c r="B60" s="45">
        <v>10</v>
      </c>
      <c r="C60" s="45">
        <v>3</v>
      </c>
      <c r="D60" s="45">
        <v>3</v>
      </c>
      <c r="E60" s="46" t="s">
        <v>83</v>
      </c>
      <c r="F60" s="63" t="s">
        <v>84</v>
      </c>
      <c r="G60" s="64">
        <v>200</v>
      </c>
      <c r="H60" s="56">
        <v>1</v>
      </c>
      <c r="I60" s="22">
        <f t="shared" si="10"/>
        <v>200</v>
      </c>
      <c r="J60" s="54">
        <v>150</v>
      </c>
      <c r="K60" s="25">
        <f t="shared" si="11"/>
        <v>0.75</v>
      </c>
      <c r="L60" s="50" t="s">
        <v>7</v>
      </c>
    </row>
    <row r="61" spans="1:12" ht="30" customHeight="1" x14ac:dyDescent="0.35">
      <c r="A61" s="26" t="s">
        <v>87</v>
      </c>
      <c r="B61" s="27">
        <f>SUM(B57:B60)</f>
        <v>35</v>
      </c>
      <c r="C61" s="27">
        <f>SUM(C57:C60)</f>
        <v>16</v>
      </c>
      <c r="D61" s="27">
        <f>SUM(D57:D60)</f>
        <v>16</v>
      </c>
      <c r="E61" s="28" t="s">
        <v>70</v>
      </c>
      <c r="F61" s="28" t="s">
        <v>70</v>
      </c>
      <c r="G61" s="27">
        <f>SUM(G57:G60)</f>
        <v>1300</v>
      </c>
      <c r="H61" s="29">
        <f>AVERAGE(H57:H60)</f>
        <v>1</v>
      </c>
      <c r="I61" s="27">
        <f>SUM(I57:I60)</f>
        <v>1300</v>
      </c>
      <c r="J61" s="27">
        <f>SUM(J57:J60)</f>
        <v>1050</v>
      </c>
      <c r="K61" s="30">
        <f t="shared" si="11"/>
        <v>0.80769230769230771</v>
      </c>
      <c r="L61" s="31" t="s">
        <v>7</v>
      </c>
    </row>
    <row r="62" spans="1:12" ht="16.5" x14ac:dyDescent="0.35">
      <c r="A62" s="35" t="s">
        <v>88</v>
      </c>
      <c r="B62" s="4"/>
      <c r="C62" s="4"/>
      <c r="D62" s="4"/>
      <c r="E62" s="4"/>
      <c r="F62" s="4"/>
      <c r="G62" s="4"/>
      <c r="H62" s="4"/>
      <c r="I62" s="4"/>
      <c r="J62" s="4"/>
      <c r="K62" s="4"/>
      <c r="L62" s="4"/>
    </row>
    <row r="63" spans="1:12" s="4" customFormat="1" x14ac:dyDescent="0.35">
      <c r="A63" s="36" t="s">
        <v>32</v>
      </c>
    </row>
    <row r="64" spans="1:12" s="4" customFormat="1" ht="16.5" x14ac:dyDescent="0.35">
      <c r="A64" s="16" t="s">
        <v>89</v>
      </c>
    </row>
    <row r="65" spans="1:12" s="4" customFormat="1" x14ac:dyDescent="0.35">
      <c r="A65" s="20" t="s">
        <v>90</v>
      </c>
    </row>
    <row r="66" spans="1:12" s="4" customFormat="1" x14ac:dyDescent="0.35">
      <c r="A66" s="20" t="s">
        <v>73</v>
      </c>
    </row>
    <row r="67" spans="1:12" s="4" customFormat="1" x14ac:dyDescent="0.35">
      <c r="A67" s="20"/>
    </row>
    <row r="68" spans="1:12" s="4" customFormat="1" ht="18.75" customHeight="1" x14ac:dyDescent="0.35">
      <c r="A68" s="13" t="s">
        <v>91</v>
      </c>
    </row>
    <row r="69" spans="1:12" s="4" customFormat="1" ht="162.75" customHeight="1" x14ac:dyDescent="0.35">
      <c r="A69" s="76" t="s">
        <v>38</v>
      </c>
      <c r="B69" s="77"/>
      <c r="C69" s="77"/>
      <c r="D69" s="77"/>
      <c r="E69" s="77"/>
      <c r="F69" s="77"/>
      <c r="G69" s="77"/>
      <c r="H69" s="77"/>
      <c r="I69" s="77"/>
      <c r="J69" s="77"/>
      <c r="K69" s="77"/>
      <c r="L69" s="78"/>
    </row>
    <row r="70" spans="1:12" s="4" customFormat="1" x14ac:dyDescent="0.35">
      <c r="A70" s="20"/>
    </row>
    <row r="71" spans="1:12" x14ac:dyDescent="0.35">
      <c r="A71" s="37" t="s">
        <v>92</v>
      </c>
      <c r="B71" s="4"/>
      <c r="C71" s="4"/>
      <c r="D71" s="4"/>
      <c r="E71" s="4"/>
      <c r="F71" s="4"/>
      <c r="G71" s="4"/>
      <c r="H71" s="4"/>
      <c r="I71" s="4"/>
      <c r="J71" s="4"/>
      <c r="K71" s="4"/>
      <c r="L71" s="4"/>
    </row>
    <row r="72" spans="1:12" ht="74.5" x14ac:dyDescent="0.35">
      <c r="A72" s="18" t="s">
        <v>59</v>
      </c>
      <c r="B72" s="6" t="s">
        <v>9</v>
      </c>
      <c r="C72" s="6" t="s">
        <v>93</v>
      </c>
      <c r="D72" s="6" t="s">
        <v>94</v>
      </c>
      <c r="E72" s="6" t="s">
        <v>62</v>
      </c>
      <c r="F72" s="6" t="s">
        <v>63</v>
      </c>
      <c r="G72" s="7" t="s">
        <v>14</v>
      </c>
      <c r="H72" s="6" t="s">
        <v>45</v>
      </c>
      <c r="I72" s="7" t="s">
        <v>95</v>
      </c>
      <c r="J72" s="9" t="s">
        <v>17</v>
      </c>
      <c r="K72" s="7" t="s">
        <v>18</v>
      </c>
      <c r="L72" s="8" t="s">
        <v>47</v>
      </c>
    </row>
    <row r="73" spans="1:12" x14ac:dyDescent="0.35">
      <c r="A73" s="57" t="s">
        <v>96</v>
      </c>
      <c r="B73" s="41">
        <v>55</v>
      </c>
      <c r="C73" s="41">
        <v>35</v>
      </c>
      <c r="D73" s="42" t="s">
        <v>97</v>
      </c>
      <c r="E73" s="41">
        <v>1000</v>
      </c>
      <c r="F73" s="62">
        <v>500</v>
      </c>
      <c r="G73" s="22">
        <f>SUM(E73:F73)</f>
        <v>1500</v>
      </c>
      <c r="H73" s="55">
        <v>1</v>
      </c>
      <c r="I73" s="22">
        <f>H73*(E73+F73)</f>
        <v>1500</v>
      </c>
      <c r="J73" s="65">
        <v>1250</v>
      </c>
      <c r="K73" s="24">
        <f>J73/I73</f>
        <v>0.83333333333333337</v>
      </c>
      <c r="L73" s="50" t="s">
        <v>7</v>
      </c>
    </row>
    <row r="74" spans="1:12" x14ac:dyDescent="0.35">
      <c r="A74" s="57" t="s">
        <v>98</v>
      </c>
      <c r="B74" s="41">
        <v>55</v>
      </c>
      <c r="C74" s="41">
        <v>35</v>
      </c>
      <c r="D74" s="42" t="s">
        <v>99</v>
      </c>
      <c r="E74" s="41">
        <v>1000</v>
      </c>
      <c r="F74" s="62">
        <v>500</v>
      </c>
      <c r="G74" s="22">
        <f t="shared" ref="G74:G76" si="12">SUM(E74:F74)</f>
        <v>1500</v>
      </c>
      <c r="H74" s="55">
        <v>1</v>
      </c>
      <c r="I74" s="22">
        <f t="shared" ref="I74:I76" si="13">H74*(E74+F74)</f>
        <v>1500</v>
      </c>
      <c r="J74" s="65">
        <v>1250</v>
      </c>
      <c r="K74" s="24">
        <f t="shared" ref="K74:K77" si="14">J74/I74</f>
        <v>0.83333333333333337</v>
      </c>
      <c r="L74" s="50" t="s">
        <v>5</v>
      </c>
    </row>
    <row r="75" spans="1:12" x14ac:dyDescent="0.35">
      <c r="A75" s="57" t="s">
        <v>100</v>
      </c>
      <c r="B75" s="41">
        <v>55</v>
      </c>
      <c r="C75" s="41">
        <v>35</v>
      </c>
      <c r="D75" s="42" t="s">
        <v>101</v>
      </c>
      <c r="E75" s="41">
        <v>1000</v>
      </c>
      <c r="F75" s="62">
        <v>500</v>
      </c>
      <c r="G75" s="22">
        <f t="shared" si="12"/>
        <v>1500</v>
      </c>
      <c r="H75" s="55">
        <v>1</v>
      </c>
      <c r="I75" s="22">
        <f t="shared" si="13"/>
        <v>1500</v>
      </c>
      <c r="J75" s="65">
        <v>1250</v>
      </c>
      <c r="K75" s="24">
        <f t="shared" si="14"/>
        <v>0.83333333333333337</v>
      </c>
      <c r="L75" s="50" t="s">
        <v>5</v>
      </c>
    </row>
    <row r="76" spans="1:12" x14ac:dyDescent="0.35">
      <c r="A76" s="52" t="s">
        <v>28</v>
      </c>
      <c r="B76" s="41">
        <v>55</v>
      </c>
      <c r="C76" s="41">
        <v>35</v>
      </c>
      <c r="D76" s="42" t="s">
        <v>99</v>
      </c>
      <c r="E76" s="41">
        <v>1000</v>
      </c>
      <c r="F76" s="62">
        <v>500</v>
      </c>
      <c r="G76" s="22">
        <f t="shared" si="12"/>
        <v>1500</v>
      </c>
      <c r="H76" s="55">
        <v>1</v>
      </c>
      <c r="I76" s="22">
        <f t="shared" si="13"/>
        <v>1500</v>
      </c>
      <c r="J76" s="65">
        <v>1250</v>
      </c>
      <c r="K76" s="24">
        <f t="shared" si="14"/>
        <v>0.83333333333333337</v>
      </c>
      <c r="L76" s="50" t="s">
        <v>7</v>
      </c>
    </row>
    <row r="77" spans="1:12" ht="30" customHeight="1" x14ac:dyDescent="0.35">
      <c r="A77" s="26" t="s">
        <v>102</v>
      </c>
      <c r="B77" s="27">
        <f>SUM(B73:B76)</f>
        <v>220</v>
      </c>
      <c r="C77" s="27">
        <f>SUM(C73:C76)</f>
        <v>140</v>
      </c>
      <c r="D77" s="28" t="s">
        <v>70</v>
      </c>
      <c r="E77" s="27">
        <f>SUM(E73:E76)</f>
        <v>4000</v>
      </c>
      <c r="F77" s="27">
        <f>SUM(F73:F76)</f>
        <v>2000</v>
      </c>
      <c r="G77" s="27">
        <f>SUM(G73:G76)</f>
        <v>6000</v>
      </c>
      <c r="H77" s="29">
        <f>AVERAGE(H73:H76)</f>
        <v>1</v>
      </c>
      <c r="I77" s="27">
        <f>SUM(I73:I76)</f>
        <v>6000</v>
      </c>
      <c r="J77" s="27">
        <f>SUM(J73:J76)</f>
        <v>5000</v>
      </c>
      <c r="K77" s="30">
        <f t="shared" si="14"/>
        <v>0.83333333333333337</v>
      </c>
      <c r="L77" s="31" t="s">
        <v>2</v>
      </c>
    </row>
    <row r="78" spans="1:12" s="4" customFormat="1" ht="16.5" x14ac:dyDescent="0.35">
      <c r="A78" s="35" t="s">
        <v>103</v>
      </c>
    </row>
    <row r="79" spans="1:12" s="4" customFormat="1" x14ac:dyDescent="0.35">
      <c r="A79" s="16" t="s">
        <v>32</v>
      </c>
    </row>
    <row r="80" spans="1:12" s="4" customFormat="1" ht="16.5" x14ac:dyDescent="0.35">
      <c r="A80" s="16" t="s">
        <v>104</v>
      </c>
    </row>
    <row r="81" spans="1:12" s="4" customFormat="1" x14ac:dyDescent="0.35">
      <c r="A81" s="20" t="s">
        <v>54</v>
      </c>
    </row>
    <row r="82" spans="1:12" s="4" customFormat="1" x14ac:dyDescent="0.35">
      <c r="A82" s="20" t="s">
        <v>55</v>
      </c>
    </row>
    <row r="83" spans="1:12" s="4" customFormat="1" x14ac:dyDescent="0.35">
      <c r="A83" s="20" t="s">
        <v>73</v>
      </c>
    </row>
    <row r="84" spans="1:12" s="4" customFormat="1" x14ac:dyDescent="0.35">
      <c r="A84" s="20"/>
    </row>
    <row r="85" spans="1:12" s="4" customFormat="1" ht="18.75" customHeight="1" x14ac:dyDescent="0.35">
      <c r="A85" s="13" t="s">
        <v>105</v>
      </c>
    </row>
    <row r="86" spans="1:12" s="4" customFormat="1" ht="162.75" customHeight="1" x14ac:dyDescent="0.35">
      <c r="A86" s="76" t="s">
        <v>38</v>
      </c>
      <c r="B86" s="77"/>
      <c r="C86" s="77"/>
      <c r="D86" s="77"/>
      <c r="E86" s="77"/>
      <c r="F86" s="77"/>
      <c r="G86" s="77"/>
      <c r="H86" s="77"/>
      <c r="I86" s="77"/>
      <c r="J86" s="77"/>
      <c r="K86" s="77"/>
      <c r="L86" s="78"/>
    </row>
    <row r="87" spans="1:12" s="4" customFormat="1" x14ac:dyDescent="0.35">
      <c r="A87" s="20"/>
    </row>
    <row r="88" spans="1:12" s="4" customFormat="1" x14ac:dyDescent="0.35">
      <c r="A88" s="20"/>
    </row>
    <row r="89" spans="1:12" s="4" customFormat="1" ht="72.5" x14ac:dyDescent="0.35">
      <c r="A89" s="68" t="s">
        <v>106</v>
      </c>
      <c r="B89" s="69"/>
      <c r="C89" s="69"/>
      <c r="D89" s="69"/>
      <c r="E89" s="69"/>
      <c r="F89" s="69"/>
      <c r="G89" s="69"/>
      <c r="H89" s="70"/>
      <c r="I89" s="72" t="s">
        <v>107</v>
      </c>
      <c r="J89" s="38" t="s">
        <v>108</v>
      </c>
      <c r="K89" s="38" t="s">
        <v>18</v>
      </c>
    </row>
    <row r="90" spans="1:12" x14ac:dyDescent="0.35">
      <c r="A90" s="73"/>
      <c r="B90" s="74"/>
      <c r="C90" s="74"/>
      <c r="D90" s="74"/>
      <c r="E90" s="74"/>
      <c r="F90" s="74"/>
      <c r="G90" s="74"/>
      <c r="H90" s="75"/>
      <c r="I90" s="71">
        <f>SUM(I10,I27,I44,I61,I77)</f>
        <v>21832.5</v>
      </c>
      <c r="J90" s="39">
        <f>SUM(J10,J27,J44,J61,J77)</f>
        <v>18700</v>
      </c>
      <c r="K90" s="40">
        <f>J90/I90</f>
        <v>0.85652124126875073</v>
      </c>
      <c r="L90" s="4"/>
    </row>
    <row r="92" spans="1:12" s="4" customFormat="1" ht="16.75" customHeight="1" x14ac:dyDescent="0.35">
      <c r="A92" s="16" t="s">
        <v>109</v>
      </c>
      <c r="B92" s="20"/>
      <c r="C92" s="20"/>
      <c r="D92" s="20"/>
      <c r="E92" s="20"/>
      <c r="F92" s="20"/>
      <c r="G92" s="20"/>
      <c r="H92" s="20"/>
      <c r="I92" s="20"/>
    </row>
    <row r="93" spans="1:12" s="4" customFormat="1" ht="16.75" customHeight="1" x14ac:dyDescent="0.35">
      <c r="A93" s="16" t="s">
        <v>110</v>
      </c>
      <c r="B93" s="20"/>
      <c r="C93" s="20"/>
      <c r="D93" s="20"/>
      <c r="E93" s="20"/>
      <c r="F93" s="20"/>
      <c r="G93" s="20"/>
      <c r="H93" s="20"/>
      <c r="I93" s="20"/>
    </row>
    <row r="94" spans="1:12" x14ac:dyDescent="0.35">
      <c r="A94" s="1" t="s">
        <v>111</v>
      </c>
      <c r="B94" s="4"/>
      <c r="C94" s="4"/>
      <c r="D94" s="4"/>
      <c r="E94" s="4"/>
      <c r="F94" s="4"/>
      <c r="G94" s="4"/>
      <c r="H94" s="4"/>
      <c r="I94" s="4"/>
      <c r="J94" s="4"/>
      <c r="K94" s="4"/>
      <c r="L94" s="4"/>
    </row>
    <row r="98" spans="1:12" x14ac:dyDescent="0.35">
      <c r="A98" s="37" t="s">
        <v>112</v>
      </c>
      <c r="B98" s="4"/>
      <c r="C98" s="4"/>
      <c r="D98" s="4"/>
      <c r="E98" s="4"/>
      <c r="F98" s="4"/>
      <c r="G98" s="4"/>
      <c r="H98" s="4"/>
      <c r="I98" s="4"/>
      <c r="J98" s="4"/>
      <c r="K98" s="4"/>
      <c r="L98" s="4"/>
    </row>
    <row r="99" spans="1:12" ht="87" x14ac:dyDescent="0.35">
      <c r="A99" s="18" t="s">
        <v>113</v>
      </c>
      <c r="B99" s="6" t="s">
        <v>114</v>
      </c>
      <c r="C99" s="6" t="s">
        <v>115</v>
      </c>
      <c r="D99" s="6" t="s">
        <v>62</v>
      </c>
      <c r="E99" s="6" t="s">
        <v>63</v>
      </c>
      <c r="F99" s="7" t="s">
        <v>14</v>
      </c>
      <c r="G99" s="6" t="s">
        <v>45</v>
      </c>
      <c r="H99" s="7" t="s">
        <v>95</v>
      </c>
      <c r="I99" s="9" t="s">
        <v>17</v>
      </c>
      <c r="J99" s="7" t="s">
        <v>18</v>
      </c>
      <c r="K99" s="8" t="s">
        <v>47</v>
      </c>
      <c r="L99" s="4"/>
    </row>
    <row r="100" spans="1:12" ht="26" x14ac:dyDescent="0.35">
      <c r="A100" s="52" t="s">
        <v>116</v>
      </c>
      <c r="B100" s="41"/>
      <c r="C100" s="41"/>
      <c r="D100" s="41">
        <v>1000</v>
      </c>
      <c r="E100" s="62">
        <v>500</v>
      </c>
      <c r="F100" s="22">
        <f>SUM(D100:E100)</f>
        <v>1500</v>
      </c>
      <c r="G100" s="55">
        <v>1</v>
      </c>
      <c r="H100" s="22">
        <f>G100*(D100+E100)</f>
        <v>1500</v>
      </c>
      <c r="I100" s="65">
        <v>1250</v>
      </c>
      <c r="J100" s="24">
        <f>I100/H100</f>
        <v>0.83333333333333337</v>
      </c>
      <c r="K100" s="50" t="s">
        <v>1</v>
      </c>
      <c r="L100" s="4"/>
    </row>
    <row r="101" spans="1:12" ht="26" x14ac:dyDescent="0.35">
      <c r="A101" s="57"/>
      <c r="B101" s="41"/>
      <c r="C101" s="41"/>
      <c r="D101" s="41">
        <v>1000</v>
      </c>
      <c r="E101" s="62">
        <v>500</v>
      </c>
      <c r="F101" s="22">
        <f t="shared" ref="F101:F103" si="15">SUM(D101:E101)</f>
        <v>1500</v>
      </c>
      <c r="G101" s="55">
        <v>1</v>
      </c>
      <c r="H101" s="22">
        <f t="shared" ref="H101:H103" si="16">G101*(D101+E101)</f>
        <v>1500</v>
      </c>
      <c r="I101" s="65">
        <v>1250</v>
      </c>
      <c r="J101" s="24">
        <f t="shared" ref="J101:J104" si="17">I101/H101</f>
        <v>0.83333333333333337</v>
      </c>
      <c r="K101" s="50" t="s">
        <v>5</v>
      </c>
      <c r="L101" s="4"/>
    </row>
    <row r="102" spans="1:12" ht="26" x14ac:dyDescent="0.35">
      <c r="A102" s="57"/>
      <c r="B102" s="41"/>
      <c r="C102" s="41"/>
      <c r="D102" s="41">
        <v>1000</v>
      </c>
      <c r="E102" s="62">
        <v>500</v>
      </c>
      <c r="F102" s="22">
        <f t="shared" si="15"/>
        <v>1500</v>
      </c>
      <c r="G102" s="55">
        <v>1</v>
      </c>
      <c r="H102" s="22">
        <f t="shared" si="16"/>
        <v>1500</v>
      </c>
      <c r="I102" s="65">
        <v>1250</v>
      </c>
      <c r="J102" s="24">
        <f t="shared" si="17"/>
        <v>0.83333333333333337</v>
      </c>
      <c r="K102" s="50" t="s">
        <v>5</v>
      </c>
      <c r="L102" s="4"/>
    </row>
    <row r="103" spans="1:12" ht="26" x14ac:dyDescent="0.35">
      <c r="A103" s="52" t="s">
        <v>28</v>
      </c>
      <c r="B103" s="41"/>
      <c r="C103" s="41"/>
      <c r="D103" s="41">
        <v>1000</v>
      </c>
      <c r="E103" s="62">
        <v>500</v>
      </c>
      <c r="F103" s="22">
        <f t="shared" si="15"/>
        <v>1500</v>
      </c>
      <c r="G103" s="55">
        <v>1</v>
      </c>
      <c r="H103" s="22">
        <f t="shared" si="16"/>
        <v>1500</v>
      </c>
      <c r="I103" s="65">
        <v>1250</v>
      </c>
      <c r="J103" s="24">
        <f t="shared" si="17"/>
        <v>0.83333333333333337</v>
      </c>
      <c r="K103" s="50" t="s">
        <v>1</v>
      </c>
      <c r="L103" s="4"/>
    </row>
    <row r="104" spans="1:12" ht="39" x14ac:dyDescent="0.35">
      <c r="A104" s="26"/>
      <c r="B104" s="27"/>
      <c r="C104" s="27"/>
      <c r="D104" s="27">
        <f>SUM(D100:D103)</f>
        <v>4000</v>
      </c>
      <c r="E104" s="27">
        <f>SUM(E100:E103)</f>
        <v>2000</v>
      </c>
      <c r="F104" s="27">
        <f>SUM(F100:F103)</f>
        <v>6000</v>
      </c>
      <c r="G104" s="29">
        <f>AVERAGE(G100:G103)</f>
        <v>1</v>
      </c>
      <c r="H104" s="27">
        <f>SUM(H100:H103)</f>
        <v>6000</v>
      </c>
      <c r="I104" s="27">
        <f>SUM(I100:I103)</f>
        <v>5000</v>
      </c>
      <c r="J104" s="30">
        <f t="shared" si="17"/>
        <v>0.83333333333333337</v>
      </c>
      <c r="K104" s="31" t="s">
        <v>2</v>
      </c>
      <c r="L104" s="4"/>
    </row>
    <row r="105" spans="1:12" x14ac:dyDescent="0.35">
      <c r="A105" s="35"/>
      <c r="B105" s="4"/>
      <c r="C105" s="4"/>
      <c r="D105" s="4"/>
      <c r="E105" s="4"/>
      <c r="F105" s="4"/>
      <c r="G105" s="4"/>
      <c r="H105" s="4"/>
      <c r="I105" s="4"/>
      <c r="J105" s="4"/>
      <c r="K105" s="4"/>
      <c r="L105" s="4"/>
    </row>
    <row r="106" spans="1:12" x14ac:dyDescent="0.35">
      <c r="A106" s="13" t="s">
        <v>117</v>
      </c>
      <c r="B106" s="4"/>
      <c r="C106" s="4"/>
      <c r="D106" s="4"/>
      <c r="E106" s="4"/>
      <c r="F106" s="4"/>
      <c r="G106" s="4"/>
      <c r="H106" s="4"/>
      <c r="I106" s="4"/>
      <c r="J106" s="4"/>
      <c r="K106" s="4"/>
      <c r="L106" s="4"/>
    </row>
    <row r="107" spans="1:12" ht="191.5" customHeight="1" x14ac:dyDescent="0.35">
      <c r="A107" s="76" t="s">
        <v>38</v>
      </c>
      <c r="B107" s="77"/>
      <c r="C107" s="77"/>
      <c r="D107" s="77"/>
      <c r="E107" s="77"/>
      <c r="F107" s="77"/>
      <c r="G107" s="77"/>
      <c r="H107" s="77"/>
      <c r="I107" s="77"/>
      <c r="J107" s="77"/>
      <c r="K107" s="77"/>
      <c r="L107" s="78"/>
    </row>
    <row r="108" spans="1:12" x14ac:dyDescent="0.35">
      <c r="A108" s="20"/>
      <c r="B108" s="4"/>
      <c r="C108" s="4"/>
      <c r="D108" s="4"/>
      <c r="E108" s="4"/>
      <c r="F108" s="4"/>
      <c r="G108" s="4"/>
      <c r="H108" s="4"/>
      <c r="I108" s="4"/>
      <c r="J108" s="4"/>
      <c r="K108" s="4"/>
      <c r="L108" s="4"/>
    </row>
    <row r="109" spans="1:12" x14ac:dyDescent="0.35">
      <c r="A109" s="20"/>
      <c r="B109" s="4"/>
      <c r="C109" s="4"/>
      <c r="D109" s="4"/>
      <c r="E109" s="4"/>
      <c r="F109" s="4"/>
      <c r="G109" s="4"/>
      <c r="H109" s="4"/>
      <c r="I109" s="4"/>
      <c r="J109" s="4"/>
      <c r="K109" s="4"/>
      <c r="L109" s="4"/>
    </row>
    <row r="110" spans="1:12" ht="72.5" x14ac:dyDescent="0.35">
      <c r="A110" s="68" t="s">
        <v>106</v>
      </c>
      <c r="B110" s="69"/>
      <c r="C110" s="69"/>
      <c r="D110" s="69"/>
      <c r="E110" s="69"/>
      <c r="F110" s="69"/>
      <c r="G110" s="69"/>
      <c r="H110" s="70"/>
      <c r="I110" s="72" t="s">
        <v>107</v>
      </c>
      <c r="J110" s="38" t="s">
        <v>108</v>
      </c>
      <c r="K110" s="38" t="s">
        <v>18</v>
      </c>
      <c r="L110" s="4"/>
    </row>
    <row r="111" spans="1:12" x14ac:dyDescent="0.35">
      <c r="A111" s="73"/>
      <c r="B111" s="74"/>
      <c r="C111" s="74"/>
      <c r="D111" s="74"/>
      <c r="E111" s="74"/>
      <c r="F111" s="74"/>
      <c r="G111" s="74"/>
      <c r="H111" s="75"/>
      <c r="I111" s="71">
        <f>SUM(I37,I54,I71,I88,H104)</f>
        <v>6000</v>
      </c>
      <c r="J111" s="39">
        <f>SUM(J37,J54,J71,J88,I104)</f>
        <v>5000</v>
      </c>
      <c r="K111" s="40">
        <f>J111/I111</f>
        <v>0.83333333333333337</v>
      </c>
      <c r="L111" s="4"/>
    </row>
    <row r="112" spans="1:12" x14ac:dyDescent="0.35">
      <c r="B112" s="4"/>
      <c r="C112" s="4"/>
      <c r="D112" s="4"/>
      <c r="E112" s="4"/>
      <c r="F112" s="4"/>
      <c r="G112" s="4"/>
      <c r="H112" s="4"/>
      <c r="I112" s="4"/>
      <c r="J112" s="4"/>
      <c r="K112" s="4"/>
      <c r="L112" s="4"/>
    </row>
    <row r="113" spans="1:12" ht="16.5" x14ac:dyDescent="0.35">
      <c r="A113" s="16" t="s">
        <v>109</v>
      </c>
      <c r="B113" s="20"/>
      <c r="C113" s="20"/>
      <c r="D113" s="20"/>
      <c r="E113" s="20"/>
      <c r="F113" s="20"/>
      <c r="G113" s="20"/>
      <c r="H113" s="20"/>
      <c r="I113" s="20"/>
      <c r="J113" s="4"/>
      <c r="K113" s="4"/>
      <c r="L113" s="4"/>
    </row>
    <row r="114" spans="1:12" ht="16.5" x14ac:dyDescent="0.35">
      <c r="A114" s="16" t="s">
        <v>110</v>
      </c>
      <c r="B114" s="20"/>
      <c r="C114" s="20"/>
      <c r="D114" s="20"/>
      <c r="E114" s="20"/>
      <c r="F114" s="20"/>
      <c r="G114" s="20"/>
      <c r="H114" s="20"/>
      <c r="I114" s="20"/>
      <c r="J114" s="4"/>
      <c r="K114" s="4"/>
      <c r="L114" s="4"/>
    </row>
    <row r="115" spans="1:12" x14ac:dyDescent="0.35">
      <c r="A115" s="1" t="s">
        <v>111</v>
      </c>
      <c r="B115" s="4"/>
      <c r="C115" s="4"/>
      <c r="D115" s="4"/>
      <c r="E115" s="4"/>
      <c r="F115" s="4"/>
      <c r="G115" s="4"/>
      <c r="H115" s="4"/>
      <c r="I115" s="4"/>
      <c r="J115" s="4"/>
      <c r="K115" s="4"/>
      <c r="L115" s="4"/>
    </row>
    <row r="118" spans="1:12" x14ac:dyDescent="0.35">
      <c r="A118" s="37" t="s">
        <v>118</v>
      </c>
      <c r="B118" s="4"/>
      <c r="C118" s="4"/>
      <c r="D118" s="4"/>
      <c r="E118" s="4"/>
      <c r="F118" s="4"/>
      <c r="G118" s="4"/>
      <c r="H118" s="4"/>
      <c r="I118" s="4"/>
      <c r="J118" s="4"/>
      <c r="K118" s="4"/>
      <c r="L118" s="4"/>
    </row>
    <row r="119" spans="1:12" ht="87" x14ac:dyDescent="0.35">
      <c r="A119" s="18" t="s">
        <v>113</v>
      </c>
      <c r="B119" s="6" t="s">
        <v>114</v>
      </c>
      <c r="C119" s="6" t="s">
        <v>115</v>
      </c>
      <c r="D119" s="6" t="s">
        <v>62</v>
      </c>
      <c r="E119" s="6" t="s">
        <v>63</v>
      </c>
      <c r="F119" s="7" t="s">
        <v>14</v>
      </c>
      <c r="G119" s="6" t="s">
        <v>45</v>
      </c>
      <c r="H119" s="7" t="s">
        <v>95</v>
      </c>
      <c r="I119" s="9" t="s">
        <v>17</v>
      </c>
      <c r="J119" s="7" t="s">
        <v>18</v>
      </c>
      <c r="K119" s="8" t="s">
        <v>47</v>
      </c>
      <c r="L119" s="4"/>
    </row>
    <row r="120" spans="1:12" ht="26" x14ac:dyDescent="0.35">
      <c r="A120" s="52" t="s">
        <v>116</v>
      </c>
      <c r="B120" s="41"/>
      <c r="C120" s="41"/>
      <c r="D120" s="41">
        <v>1000</v>
      </c>
      <c r="E120" s="62">
        <v>500</v>
      </c>
      <c r="F120" s="22">
        <f>SUM(D120:E120)</f>
        <v>1500</v>
      </c>
      <c r="G120" s="55">
        <v>1</v>
      </c>
      <c r="H120" s="22">
        <f>G120*(D120+E120)</f>
        <v>1500</v>
      </c>
      <c r="I120" s="65">
        <v>1250</v>
      </c>
      <c r="J120" s="24">
        <f>I120/H120</f>
        <v>0.83333333333333337</v>
      </c>
      <c r="K120" s="50" t="s">
        <v>1</v>
      </c>
      <c r="L120" s="4"/>
    </row>
    <row r="121" spans="1:12" ht="26" x14ac:dyDescent="0.35">
      <c r="A121" s="57"/>
      <c r="B121" s="41"/>
      <c r="C121" s="41"/>
      <c r="D121" s="41">
        <v>1000</v>
      </c>
      <c r="E121" s="62">
        <v>500</v>
      </c>
      <c r="F121" s="22">
        <f t="shared" ref="F121:F123" si="18">SUM(D121:E121)</f>
        <v>1500</v>
      </c>
      <c r="G121" s="55">
        <v>1</v>
      </c>
      <c r="H121" s="22">
        <f t="shared" ref="H121:H123" si="19">G121*(D121+E121)</f>
        <v>1500</v>
      </c>
      <c r="I121" s="65">
        <v>1250</v>
      </c>
      <c r="J121" s="24">
        <f t="shared" ref="J121:J124" si="20">I121/H121</f>
        <v>0.83333333333333337</v>
      </c>
      <c r="K121" s="50" t="s">
        <v>5</v>
      </c>
      <c r="L121" s="4"/>
    </row>
    <row r="122" spans="1:12" ht="26" x14ac:dyDescent="0.35">
      <c r="A122" s="57"/>
      <c r="B122" s="41"/>
      <c r="C122" s="41"/>
      <c r="D122" s="41">
        <v>1000</v>
      </c>
      <c r="E122" s="62">
        <v>500</v>
      </c>
      <c r="F122" s="22">
        <f t="shared" si="18"/>
        <v>1500</v>
      </c>
      <c r="G122" s="55">
        <v>1</v>
      </c>
      <c r="H122" s="22">
        <f t="shared" si="19"/>
        <v>1500</v>
      </c>
      <c r="I122" s="65">
        <v>1250</v>
      </c>
      <c r="J122" s="24">
        <f t="shared" si="20"/>
        <v>0.83333333333333337</v>
      </c>
      <c r="K122" s="50" t="s">
        <v>5</v>
      </c>
      <c r="L122" s="4"/>
    </row>
    <row r="123" spans="1:12" ht="26" x14ac:dyDescent="0.35">
      <c r="A123" s="52" t="s">
        <v>28</v>
      </c>
      <c r="B123" s="41"/>
      <c r="C123" s="41"/>
      <c r="D123" s="41">
        <v>1000</v>
      </c>
      <c r="E123" s="62">
        <v>500</v>
      </c>
      <c r="F123" s="22">
        <f t="shared" si="18"/>
        <v>1500</v>
      </c>
      <c r="G123" s="55">
        <v>1</v>
      </c>
      <c r="H123" s="22">
        <f t="shared" si="19"/>
        <v>1500</v>
      </c>
      <c r="I123" s="65">
        <v>1250</v>
      </c>
      <c r="J123" s="24">
        <f t="shared" si="20"/>
        <v>0.83333333333333337</v>
      </c>
      <c r="K123" s="50" t="s">
        <v>1</v>
      </c>
      <c r="L123" s="4"/>
    </row>
    <row r="124" spans="1:12" ht="39" x14ac:dyDescent="0.35">
      <c r="A124" s="26"/>
      <c r="B124" s="27"/>
      <c r="C124" s="27"/>
      <c r="D124" s="27">
        <f>SUM(D120:D123)</f>
        <v>4000</v>
      </c>
      <c r="E124" s="27">
        <f>SUM(E120:E123)</f>
        <v>2000</v>
      </c>
      <c r="F124" s="27">
        <f>SUM(F120:F123)</f>
        <v>6000</v>
      </c>
      <c r="G124" s="29">
        <f>AVERAGE(G120:G123)</f>
        <v>1</v>
      </c>
      <c r="H124" s="27">
        <f>SUM(H120:H123)</f>
        <v>6000</v>
      </c>
      <c r="I124" s="27">
        <f>SUM(I120:I123)</f>
        <v>5000</v>
      </c>
      <c r="J124" s="30">
        <f t="shared" si="20"/>
        <v>0.83333333333333337</v>
      </c>
      <c r="K124" s="31" t="s">
        <v>2</v>
      </c>
      <c r="L124" s="4"/>
    </row>
    <row r="125" spans="1:12" x14ac:dyDescent="0.35">
      <c r="A125" s="35"/>
      <c r="B125" s="4"/>
      <c r="C125" s="4"/>
      <c r="D125" s="4"/>
      <c r="E125" s="4"/>
      <c r="F125" s="4"/>
      <c r="G125" s="4"/>
      <c r="H125" s="4"/>
      <c r="I125" s="4"/>
      <c r="J125" s="4"/>
      <c r="K125" s="4"/>
      <c r="L125" s="4"/>
    </row>
    <row r="126" spans="1:12" x14ac:dyDescent="0.35">
      <c r="A126" s="13" t="s">
        <v>119</v>
      </c>
      <c r="B126" s="4"/>
      <c r="C126" s="4"/>
      <c r="D126" s="4"/>
      <c r="E126" s="4"/>
      <c r="F126" s="4"/>
      <c r="G126" s="4"/>
      <c r="H126" s="4"/>
      <c r="I126" s="4"/>
      <c r="J126" s="4"/>
      <c r="K126" s="4"/>
      <c r="L126" s="4"/>
    </row>
    <row r="127" spans="1:12" ht="258" customHeight="1" x14ac:dyDescent="0.35">
      <c r="A127" s="76" t="s">
        <v>38</v>
      </c>
      <c r="B127" s="77"/>
      <c r="C127" s="77"/>
      <c r="D127" s="77"/>
      <c r="E127" s="77"/>
      <c r="F127" s="77"/>
      <c r="G127" s="77"/>
      <c r="H127" s="77"/>
      <c r="I127" s="77"/>
      <c r="J127" s="77"/>
      <c r="K127" s="77"/>
      <c r="L127" s="78"/>
    </row>
    <row r="128" spans="1:12" x14ac:dyDescent="0.35">
      <c r="A128" s="20"/>
      <c r="B128" s="4"/>
      <c r="C128" s="4"/>
      <c r="D128" s="4"/>
      <c r="E128" s="4"/>
      <c r="F128" s="4"/>
      <c r="G128" s="4"/>
      <c r="H128" s="4"/>
      <c r="I128" s="4"/>
      <c r="J128" s="4"/>
      <c r="K128" s="4"/>
      <c r="L128" s="4"/>
    </row>
    <row r="129" spans="1:12" x14ac:dyDescent="0.35">
      <c r="A129" s="20"/>
      <c r="B129" s="4"/>
      <c r="C129" s="4"/>
      <c r="D129" s="4"/>
      <c r="E129" s="4"/>
      <c r="F129" s="4"/>
      <c r="G129" s="4"/>
      <c r="H129" s="4"/>
      <c r="I129" s="4"/>
      <c r="J129" s="4"/>
      <c r="K129" s="4"/>
      <c r="L129" s="4"/>
    </row>
    <row r="130" spans="1:12" ht="72.5" x14ac:dyDescent="0.35">
      <c r="A130" s="68" t="s">
        <v>106</v>
      </c>
      <c r="B130" s="69"/>
      <c r="C130" s="69"/>
      <c r="D130" s="69"/>
      <c r="E130" s="69"/>
      <c r="F130" s="69"/>
      <c r="G130" s="69"/>
      <c r="H130" s="70"/>
      <c r="I130" s="72" t="s">
        <v>107</v>
      </c>
      <c r="J130" s="38" t="s">
        <v>108</v>
      </c>
      <c r="K130" s="38" t="s">
        <v>18</v>
      </c>
      <c r="L130" s="4"/>
    </row>
    <row r="131" spans="1:12" x14ac:dyDescent="0.35">
      <c r="A131" s="73"/>
      <c r="B131" s="74"/>
      <c r="C131" s="74"/>
      <c r="D131" s="74"/>
      <c r="E131" s="74"/>
      <c r="F131" s="74"/>
      <c r="G131" s="74"/>
      <c r="H131" s="75"/>
      <c r="I131" s="71">
        <f>SUM(I57,I74,I91,I108,H124)</f>
        <v>7700</v>
      </c>
      <c r="J131" s="39">
        <f>SUM(J57,J74,J91,J108,I124)</f>
        <v>6400</v>
      </c>
      <c r="K131" s="40">
        <f>J131/I131</f>
        <v>0.83116883116883122</v>
      </c>
      <c r="L131" s="4"/>
    </row>
    <row r="132" spans="1:12" x14ac:dyDescent="0.35">
      <c r="B132" s="4"/>
      <c r="C132" s="4"/>
      <c r="D132" s="4"/>
      <c r="E132" s="4"/>
      <c r="F132" s="4"/>
      <c r="G132" s="4"/>
      <c r="H132" s="4"/>
      <c r="I132" s="4"/>
      <c r="J132" s="4"/>
      <c r="K132" s="4"/>
      <c r="L132" s="4"/>
    </row>
    <row r="133" spans="1:12" ht="16.5" x14ac:dyDescent="0.35">
      <c r="A133" s="16" t="s">
        <v>109</v>
      </c>
      <c r="B133" s="20"/>
      <c r="C133" s="20"/>
      <c r="D133" s="20"/>
      <c r="E133" s="20"/>
      <c r="F133" s="20"/>
      <c r="G133" s="20"/>
      <c r="H133" s="20"/>
      <c r="I133" s="20"/>
      <c r="J133" s="4"/>
      <c r="K133" s="4"/>
      <c r="L133" s="4"/>
    </row>
    <row r="134" spans="1:12" ht="16.5" x14ac:dyDescent="0.35">
      <c r="A134" s="16" t="s">
        <v>110</v>
      </c>
      <c r="B134" s="20"/>
      <c r="C134" s="20"/>
      <c r="D134" s="20"/>
      <c r="E134" s="20"/>
      <c r="F134" s="20"/>
      <c r="G134" s="20"/>
      <c r="H134" s="20"/>
      <c r="I134" s="20"/>
      <c r="J134" s="4"/>
      <c r="K134" s="4"/>
      <c r="L134" s="4"/>
    </row>
    <row r="135" spans="1:12" x14ac:dyDescent="0.35">
      <c r="A135" s="1" t="s">
        <v>111</v>
      </c>
      <c r="B135" s="4"/>
      <c r="C135" s="4"/>
      <c r="D135" s="4"/>
      <c r="E135" s="4"/>
      <c r="F135" s="4"/>
      <c r="G135" s="4"/>
      <c r="H135" s="4"/>
      <c r="I135" s="4"/>
      <c r="J135" s="4"/>
      <c r="K135" s="4"/>
      <c r="L135" s="4"/>
    </row>
    <row r="138" spans="1:12" x14ac:dyDescent="0.35">
      <c r="A138" s="37" t="s">
        <v>120</v>
      </c>
      <c r="B138" s="4"/>
      <c r="C138" s="4"/>
      <c r="D138" s="4"/>
      <c r="E138" s="4"/>
      <c r="F138" s="4"/>
      <c r="G138" s="4"/>
      <c r="H138" s="4"/>
      <c r="I138" s="4"/>
      <c r="J138" s="4"/>
      <c r="K138" s="4"/>
      <c r="L138" s="4"/>
    </row>
    <row r="139" spans="1:12" ht="87" x14ac:dyDescent="0.35">
      <c r="A139" s="18" t="s">
        <v>113</v>
      </c>
      <c r="B139" s="6" t="s">
        <v>114</v>
      </c>
      <c r="C139" s="6" t="s">
        <v>115</v>
      </c>
      <c r="D139" s="6" t="s">
        <v>62</v>
      </c>
      <c r="E139" s="6" t="s">
        <v>63</v>
      </c>
      <c r="F139" s="7" t="s">
        <v>14</v>
      </c>
      <c r="G139" s="6" t="s">
        <v>45</v>
      </c>
      <c r="H139" s="7" t="s">
        <v>95</v>
      </c>
      <c r="I139" s="9" t="s">
        <v>17</v>
      </c>
      <c r="J139" s="7" t="s">
        <v>18</v>
      </c>
      <c r="K139" s="8" t="s">
        <v>47</v>
      </c>
      <c r="L139" s="4"/>
    </row>
    <row r="140" spans="1:12" ht="26" x14ac:dyDescent="0.35">
      <c r="A140" s="52" t="s">
        <v>116</v>
      </c>
      <c r="B140" s="41"/>
      <c r="C140" s="41"/>
      <c r="D140" s="41">
        <v>1000</v>
      </c>
      <c r="E140" s="62">
        <v>500</v>
      </c>
      <c r="F140" s="22">
        <f>SUM(D140:E140)</f>
        <v>1500</v>
      </c>
      <c r="G140" s="55">
        <v>1</v>
      </c>
      <c r="H140" s="22">
        <f>G140*(D140+E140)</f>
        <v>1500</v>
      </c>
      <c r="I140" s="65">
        <v>1250</v>
      </c>
      <c r="J140" s="24">
        <f>I140/H140</f>
        <v>0.83333333333333337</v>
      </c>
      <c r="K140" s="50" t="s">
        <v>1</v>
      </c>
      <c r="L140" s="4"/>
    </row>
    <row r="141" spans="1:12" ht="26" x14ac:dyDescent="0.35">
      <c r="A141" s="57"/>
      <c r="B141" s="41"/>
      <c r="C141" s="41"/>
      <c r="D141" s="41">
        <v>1000</v>
      </c>
      <c r="E141" s="62">
        <v>500</v>
      </c>
      <c r="F141" s="22">
        <f t="shared" ref="F141:F143" si="21">SUM(D141:E141)</f>
        <v>1500</v>
      </c>
      <c r="G141" s="55">
        <v>1</v>
      </c>
      <c r="H141" s="22">
        <f t="shared" ref="H141:H143" si="22">G141*(D141+E141)</f>
        <v>1500</v>
      </c>
      <c r="I141" s="65">
        <v>1250</v>
      </c>
      <c r="J141" s="24">
        <f t="shared" ref="J141:J144" si="23">I141/H141</f>
        <v>0.83333333333333337</v>
      </c>
      <c r="K141" s="50" t="s">
        <v>5</v>
      </c>
      <c r="L141" s="4"/>
    </row>
    <row r="142" spans="1:12" ht="26" x14ac:dyDescent="0.35">
      <c r="A142" s="57"/>
      <c r="B142" s="41"/>
      <c r="C142" s="41"/>
      <c r="D142" s="41">
        <v>1000</v>
      </c>
      <c r="E142" s="62">
        <v>500</v>
      </c>
      <c r="F142" s="22">
        <f t="shared" si="21"/>
        <v>1500</v>
      </c>
      <c r="G142" s="55">
        <v>1</v>
      </c>
      <c r="H142" s="22">
        <f t="shared" si="22"/>
        <v>1500</v>
      </c>
      <c r="I142" s="65">
        <v>1250</v>
      </c>
      <c r="J142" s="24">
        <f t="shared" si="23"/>
        <v>0.83333333333333337</v>
      </c>
      <c r="K142" s="50" t="s">
        <v>5</v>
      </c>
      <c r="L142" s="4"/>
    </row>
    <row r="143" spans="1:12" ht="26" x14ac:dyDescent="0.35">
      <c r="A143" s="52" t="s">
        <v>28</v>
      </c>
      <c r="B143" s="41"/>
      <c r="C143" s="41"/>
      <c r="D143" s="41">
        <v>1000</v>
      </c>
      <c r="E143" s="62">
        <v>500</v>
      </c>
      <c r="F143" s="22">
        <f t="shared" si="21"/>
        <v>1500</v>
      </c>
      <c r="G143" s="55">
        <v>1</v>
      </c>
      <c r="H143" s="22">
        <f t="shared" si="22"/>
        <v>1500</v>
      </c>
      <c r="I143" s="65">
        <v>1250</v>
      </c>
      <c r="J143" s="24">
        <f t="shared" si="23"/>
        <v>0.83333333333333337</v>
      </c>
      <c r="K143" s="50" t="s">
        <v>1</v>
      </c>
      <c r="L143" s="4"/>
    </row>
    <row r="144" spans="1:12" ht="39" x14ac:dyDescent="0.35">
      <c r="A144" s="26"/>
      <c r="B144" s="27"/>
      <c r="C144" s="27"/>
      <c r="D144" s="27">
        <f>SUM(D140:D143)</f>
        <v>4000</v>
      </c>
      <c r="E144" s="27">
        <f>SUM(E140:E143)</f>
        <v>2000</v>
      </c>
      <c r="F144" s="27">
        <f>SUM(F140:F143)</f>
        <v>6000</v>
      </c>
      <c r="G144" s="29">
        <f>AVERAGE(G140:G143)</f>
        <v>1</v>
      </c>
      <c r="H144" s="27">
        <f>SUM(H140:H143)</f>
        <v>6000</v>
      </c>
      <c r="I144" s="27">
        <f>SUM(I140:I143)</f>
        <v>5000</v>
      </c>
      <c r="J144" s="30">
        <f t="shared" si="23"/>
        <v>0.83333333333333337</v>
      </c>
      <c r="K144" s="31" t="s">
        <v>2</v>
      </c>
      <c r="L144" s="4"/>
    </row>
    <row r="145" spans="1:12" x14ac:dyDescent="0.35">
      <c r="A145" s="35"/>
      <c r="B145" s="4"/>
      <c r="C145" s="4"/>
      <c r="D145" s="4"/>
      <c r="E145" s="4"/>
      <c r="F145" s="4"/>
      <c r="G145" s="4"/>
      <c r="H145" s="4"/>
      <c r="I145" s="4"/>
      <c r="J145" s="4"/>
      <c r="K145" s="4"/>
      <c r="L145" s="4"/>
    </row>
    <row r="146" spans="1:12" x14ac:dyDescent="0.35">
      <c r="A146" s="13" t="s">
        <v>121</v>
      </c>
      <c r="B146" s="4"/>
      <c r="C146" s="4"/>
      <c r="D146" s="4"/>
      <c r="E146" s="4"/>
      <c r="F146" s="4"/>
      <c r="G146" s="4"/>
      <c r="H146" s="4"/>
      <c r="I146" s="4"/>
      <c r="J146" s="4"/>
      <c r="K146" s="4"/>
      <c r="L146" s="4"/>
    </row>
    <row r="147" spans="1:12" ht="160.5" customHeight="1" x14ac:dyDescent="0.35">
      <c r="A147" s="76" t="s">
        <v>38</v>
      </c>
      <c r="B147" s="77"/>
      <c r="C147" s="77"/>
      <c r="D147" s="77"/>
      <c r="E147" s="77"/>
      <c r="F147" s="77"/>
      <c r="G147" s="77"/>
      <c r="H147" s="77"/>
      <c r="I147" s="77"/>
      <c r="J147" s="77"/>
      <c r="K147" s="77"/>
      <c r="L147" s="78"/>
    </row>
    <row r="148" spans="1:12" x14ac:dyDescent="0.35">
      <c r="A148" s="20"/>
      <c r="B148" s="4"/>
      <c r="C148" s="4"/>
      <c r="D148" s="4"/>
      <c r="E148" s="4"/>
      <c r="F148" s="4"/>
      <c r="G148" s="4"/>
      <c r="H148" s="4"/>
      <c r="I148" s="4"/>
      <c r="J148" s="4"/>
      <c r="K148" s="4"/>
      <c r="L148" s="4"/>
    </row>
    <row r="149" spans="1:12" x14ac:dyDescent="0.35">
      <c r="A149" s="20"/>
      <c r="B149" s="4"/>
      <c r="C149" s="4"/>
      <c r="D149" s="4"/>
      <c r="E149" s="4"/>
      <c r="F149" s="4"/>
      <c r="G149" s="4"/>
      <c r="H149" s="4"/>
      <c r="I149" s="4"/>
      <c r="J149" s="4"/>
      <c r="K149" s="4"/>
      <c r="L149" s="4"/>
    </row>
    <row r="150" spans="1:12" ht="72.5" x14ac:dyDescent="0.35">
      <c r="A150" s="68" t="s">
        <v>106</v>
      </c>
      <c r="B150" s="69"/>
      <c r="C150" s="69"/>
      <c r="D150" s="69"/>
      <c r="E150" s="69"/>
      <c r="F150" s="69"/>
      <c r="G150" s="69"/>
      <c r="H150" s="70"/>
      <c r="I150" s="72" t="s">
        <v>107</v>
      </c>
      <c r="J150" s="38" t="s">
        <v>108</v>
      </c>
      <c r="K150" s="38" t="s">
        <v>18</v>
      </c>
      <c r="L150" s="4"/>
    </row>
    <row r="151" spans="1:12" x14ac:dyDescent="0.35">
      <c r="A151" s="73"/>
      <c r="B151" s="74"/>
      <c r="C151" s="74"/>
      <c r="D151" s="74"/>
      <c r="E151" s="74"/>
      <c r="F151" s="74"/>
      <c r="G151" s="74"/>
      <c r="H151" s="75"/>
      <c r="I151" s="71">
        <f>SUM(I77,I94,I111,I128,H144)</f>
        <v>18000</v>
      </c>
      <c r="J151" s="39">
        <f>SUM(J77,J94,J111,J128,I144)</f>
        <v>15000</v>
      </c>
      <c r="K151" s="40">
        <f>J151/I151</f>
        <v>0.83333333333333337</v>
      </c>
      <c r="L151" s="4"/>
    </row>
    <row r="152" spans="1:12" x14ac:dyDescent="0.35">
      <c r="B152" s="4"/>
      <c r="C152" s="4"/>
      <c r="D152" s="4"/>
      <c r="E152" s="4"/>
      <c r="F152" s="4"/>
      <c r="G152" s="4"/>
      <c r="H152" s="4"/>
      <c r="I152" s="4"/>
      <c r="J152" s="4"/>
      <c r="K152" s="4"/>
      <c r="L152" s="4"/>
    </row>
    <row r="153" spans="1:12" ht="16.5" x14ac:dyDescent="0.35">
      <c r="A153" s="16" t="s">
        <v>109</v>
      </c>
      <c r="B153" s="20"/>
      <c r="C153" s="20"/>
      <c r="D153" s="20"/>
      <c r="E153" s="20"/>
      <c r="F153" s="20"/>
      <c r="G153" s="20"/>
      <c r="H153" s="20"/>
      <c r="I153" s="20"/>
      <c r="J153" s="4"/>
      <c r="K153" s="4"/>
      <c r="L153" s="4"/>
    </row>
    <row r="154" spans="1:12" ht="16.5" x14ac:dyDescent="0.35">
      <c r="A154" s="16" t="s">
        <v>110</v>
      </c>
      <c r="B154" s="20"/>
      <c r="C154" s="20"/>
      <c r="D154" s="20"/>
      <c r="E154" s="20"/>
      <c r="F154" s="20"/>
      <c r="G154" s="20"/>
      <c r="H154" s="20"/>
      <c r="I154" s="20"/>
      <c r="J154" s="4"/>
      <c r="K154" s="4"/>
      <c r="L154" s="4"/>
    </row>
    <row r="155" spans="1:12" x14ac:dyDescent="0.35">
      <c r="A155" s="1" t="s">
        <v>111</v>
      </c>
      <c r="B155" s="4"/>
      <c r="C155" s="4"/>
      <c r="D155" s="4"/>
      <c r="E155" s="4"/>
      <c r="F155" s="4"/>
      <c r="G155" s="4"/>
      <c r="H155" s="4"/>
      <c r="I155" s="4"/>
      <c r="J155" s="4"/>
      <c r="K155" s="4"/>
      <c r="L155" s="4"/>
    </row>
  </sheetData>
  <mergeCells count="9">
    <mergeCell ref="A147:L147"/>
    <mergeCell ref="A107:L107"/>
    <mergeCell ref="A69:L69"/>
    <mergeCell ref="A86:L86"/>
    <mergeCell ref="A2:L2"/>
    <mergeCell ref="A19:L19"/>
    <mergeCell ref="A36:L36"/>
    <mergeCell ref="A53:L53"/>
    <mergeCell ref="A127:L127"/>
  </mergeCells>
  <dataValidations count="2">
    <dataValidation type="list" allowBlank="1" showInputMessage="1" showErrorMessage="1" sqref="L73:L76 L40:L43 L23:L26 L5:L9 L57:L60 K100:K103 K120:K123 K140:K143">
      <formula1>$V$1:$V$3</formula1>
    </dataValidation>
    <dataValidation type="list" allowBlank="1" showInputMessage="1" showErrorMessage="1" sqref="L77 L44 L27 L10 L61 K104 K124 K144">
      <formula1>$W$1:$W$4</formula1>
    </dataValidation>
  </dataValidations>
  <pageMargins left="0.59055118110236227" right="0.39370078740157483" top="0.39370078740157483" bottom="0.19685039370078741" header="0.19685039370078741" footer="0.19685039370078741"/>
  <pageSetup paperSize="9" scale="80" orientation="landscape" r:id="rId1"/>
  <rowBreaks count="4" manualBreakCount="4">
    <brk id="20" max="11" man="1"/>
    <brk id="37" max="11" man="1"/>
    <brk id="54" max="11" man="1"/>
    <brk id="70" max="11" man="1"/>
  </rowBreaks>
  <colBreaks count="1" manualBreakCount="1">
    <brk id="12" max="1048575" man="1"/>
  </colBreaks>
  <ignoredErrors>
    <ignoredError sqref="G23 G25:G26" formulaRange="1"/>
    <ignoredError sqref="H10 H61 H77 H44" formula="1"/>
    <ignoredError sqref="K74:K7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F29" sqref="F29"/>
    </sheetView>
  </sheetViews>
  <sheetFormatPr defaultColWidth="9.1796875" defaultRowHeight="14.5" x14ac:dyDescent="0.35"/>
  <cols>
    <col min="1" max="1" width="25.54296875" style="1" customWidth="1"/>
    <col min="2" max="16384" width="9.1796875" style="1"/>
  </cols>
  <sheetData>
    <row r="1" spans="1:2" x14ac:dyDescent="0.35">
      <c r="A1" s="2" t="s">
        <v>2</v>
      </c>
      <c r="B1" s="1" t="s">
        <v>1</v>
      </c>
    </row>
    <row r="2" spans="1:2" x14ac:dyDescent="0.35">
      <c r="A2" s="1" t="s">
        <v>1</v>
      </c>
      <c r="B2" s="1" t="s">
        <v>5</v>
      </c>
    </row>
    <row r="3" spans="1:2" x14ac:dyDescent="0.35">
      <c r="A3" s="1" t="s">
        <v>5</v>
      </c>
      <c r="B3" s="1" t="s">
        <v>4</v>
      </c>
    </row>
    <row r="4" spans="1:2" x14ac:dyDescent="0.35">
      <c r="A4" s="1" t="s">
        <v>4</v>
      </c>
      <c r="B4" s="1" t="s">
        <v>7</v>
      </c>
    </row>
    <row r="5" spans="1:2" x14ac:dyDescent="0.35">
      <c r="A5" s="1" t="s">
        <v>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D13603DCBBC0F45A3901C1DD9554701" ma:contentTypeVersion="14" ma:contentTypeDescription="Create a new document." ma:contentTypeScope="" ma:versionID="6559854e5c4d920cfcd38ff7838d5509">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0586f62503b5db148ea1994827e010da"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adb9bed2e36e4a93af574aeb444da63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2020-21</TermName>
          <TermId xmlns="http://schemas.microsoft.com/office/infopath/2007/PartnerControls">fc8bd51e-588a-4169-a977-a72f113edbe3</TermId>
        </TermInfo>
      </Terms>
    </n99e4c9942c6404eb103464a00e6097b>
    <TaxCatchAll xmlns="2a251b7e-61e4-4816-a71f-b295a9ad20fb">
      <Value>82</Value>
      <Value>214</Value>
      <Value>3</Value>
      <Value>23385</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15393cf4-1a80-4741-a8a5-a1faa3f14784</TermId>
        </TermInfo>
      </Terms>
    </g7bcb40ba23249a78edca7d43a67c1c9>
    <Comments xmlns="http://schemas.microsoft.com/sharepoint/v3" xsi:nil="true"/>
    <IconOverlay xmlns="http://schemas.microsoft.com/sharepoint/v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368A9F-3F1A-4447-B79F-3BE234AC730E}">
  <ds:schemaRefs>
    <ds:schemaRef ds:uri="http://schemas.microsoft.com/sharepoint/events"/>
  </ds:schemaRefs>
</ds:datastoreItem>
</file>

<file path=customXml/itemProps2.xml><?xml version="1.0" encoding="utf-8"?>
<ds:datastoreItem xmlns:ds="http://schemas.openxmlformats.org/officeDocument/2006/customXml" ds:itemID="{373C677E-BDBE-4A88-B082-F947C2210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616EF5-F06B-40CE-8CDB-28366400297A}">
  <ds:schemaRefs>
    <ds:schemaRef ds:uri="http://schemas.microsoft.com/sharepoint/v4"/>
    <ds:schemaRef ds:uri="http://purl.org/dc/dcmitype/"/>
    <ds:schemaRef ds:uri="http://schemas.microsoft.com/sharepoint/v3"/>
    <ds:schemaRef ds:uri="http://schemas.microsoft.com/office/2006/documentManagement/types"/>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2a251b7e-61e4-4816-a71f-b295a9ad20fb"/>
    <ds:schemaRef ds:uri="http://www.w3.org/XML/1998/namespace"/>
  </ds:schemaRefs>
</ds:datastoreItem>
</file>

<file path=customXml/itemProps4.xml><?xml version="1.0" encoding="utf-8"?>
<ds:datastoreItem xmlns:ds="http://schemas.openxmlformats.org/officeDocument/2006/customXml" ds:itemID="{A410B3D3-69D2-47B4-AA23-7F899833AF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Water Savings</vt:lpstr>
      <vt:lpstr>Entitlement Types</vt:lpstr>
      <vt:lpstr>'Entitlement Types'!A</vt:lpstr>
      <vt:lpstr>Approved</vt:lpstr>
      <vt:lpstr>E</vt:lpstr>
      <vt:lpstr>'Water Savings'!Entitlement</vt:lpstr>
      <vt:lpstr>'Water Savings'!ET</vt:lpstr>
      <vt:lpstr>'Water Savings'!Print_Area</vt:lpstr>
      <vt:lpstr>Type_of_entitlement</vt:lpstr>
    </vt:vector>
  </TitlesOfParts>
  <Manager/>
  <Company>DEWHA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PIIOP Rd3 Application Form Stage One - Attachment 6 - Water Savings Calculations template</dc:title>
  <dc:subject/>
  <dc:creator>JMarconi</dc:creator>
  <cp:keywords/>
  <dc:description/>
  <cp:lastModifiedBy>D'Alessandro, Ellen</cp:lastModifiedBy>
  <cp:revision/>
  <dcterms:created xsi:type="dcterms:W3CDTF">2014-08-18T23:20:54Z</dcterms:created>
  <dcterms:modified xsi:type="dcterms:W3CDTF">2021-11-23T23:44:32Z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0x0101004D13603DCBBC0F45A3901C1DD9554701</vt:lpwstr>
  </property>
  <property fmtid="{D5CDD505-2E9C-101B-9397-08002B2CF9AE}" pid="3" name="RecordPoint_SubmissionDate">
    <vt:lpwstr/>
  </property>
  <property fmtid="{D5CDD505-2E9C-101B-9397-08002B2CF9AE}" pid="4" name="RecordPoint_RecordNumberSubmitted">
    <vt:lpwstr>000178201</vt:lpwstr>
  </property>
  <property fmtid="{D5CDD505-2E9C-101B-9397-08002B2CF9AE}" pid="5" name="RecordPoint_ActiveItemSiteId">
    <vt:lpwstr>{254fee0d-4777-48aa-bc34-2dc772f8c69f}</vt:lpwstr>
  </property>
  <property fmtid="{D5CDD505-2E9C-101B-9397-08002B2CF9AE}" pid="6" name="RecordPoint_ActiveItemListId">
    <vt:lpwstr>{0264c09d-5d1e-4fcc-b9b1-4c710f2cea91}</vt:lpwstr>
  </property>
  <property fmtid="{D5CDD505-2E9C-101B-9397-08002B2CF9AE}" pid="7" name="RecordPoint_ActiveItemMoved">
    <vt:lpwstr/>
  </property>
  <property fmtid="{D5CDD505-2E9C-101B-9397-08002B2CF9AE}" pid="8" name="RecordPoint_RecordFormat">
    <vt:lpwstr/>
  </property>
  <property fmtid="{D5CDD505-2E9C-101B-9397-08002B2CF9AE}" pid="9" name="RecordPoint_SubmissionCompleted">
    <vt:lpwstr>2015-02-07T22:23:39.8801904+11:00</vt:lpwstr>
  </property>
  <property fmtid="{D5CDD505-2E9C-101B-9397-08002B2CF9AE}" pid="10" name="RecordPoint_ActiveItemUniqueId">
    <vt:lpwstr>{5b000cb7-fe67-41e7-921a-6947c257f179}</vt:lpwstr>
  </property>
  <property fmtid="{D5CDD505-2E9C-101B-9397-08002B2CF9AE}" pid="11" name="RecordPoint_ActiveItemWebId">
    <vt:lpwstr>{1bd1844c-ff71-475a-88ff-ebd744c51fe2}</vt:lpwstr>
  </property>
  <property fmtid="{D5CDD505-2E9C-101B-9397-08002B2CF9AE}" pid="12" name="RecordPoint_WorkflowType">
    <vt:lpwstr>ActiveSubmitStub</vt:lpwstr>
  </property>
  <property fmtid="{D5CDD505-2E9C-101B-9397-08002B2CF9AE}" pid="13" name="IconOverlay">
    <vt:lpwstr/>
  </property>
  <property fmtid="{D5CDD505-2E9C-101B-9397-08002B2CF9AE}" pid="14" name="DocHub_Year">
    <vt:lpwstr>23385;#2020-21|fc8bd51e-588a-4169-a977-a72f113edbe3</vt:lpwstr>
  </property>
  <property fmtid="{D5CDD505-2E9C-101B-9397-08002B2CF9AE}" pid="15" name="DocHub_DocumentType">
    <vt:lpwstr>82;#Template|9b48ba34-650a-488d-9fe8-e5181e10b797</vt:lpwstr>
  </property>
  <property fmtid="{D5CDD505-2E9C-101B-9397-08002B2CF9AE}" pid="16" name="DocHub_SecurityClassification">
    <vt:lpwstr>3;#OFFICIAL|6106d03b-a1a0-4e30-9d91-d5e9fb4314f9</vt:lpwstr>
  </property>
  <property fmtid="{D5CDD505-2E9C-101B-9397-08002B2CF9AE}" pid="17" name="DocHub_Keywords">
    <vt:lpwstr/>
  </property>
  <property fmtid="{D5CDD505-2E9C-101B-9397-08002B2CF9AE}" pid="18" name="DocHub_WorkActivity">
    <vt:lpwstr>214;#Design|15393cf4-1a80-4741-a8a5-a1faa3f14784</vt:lpwstr>
  </property>
</Properties>
</file>